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pete\Desktop\"/>
    </mc:Choice>
  </mc:AlternateContent>
  <xr:revisionPtr revIDLastSave="0" documentId="13_ncr:1_{4A5BF1A2-1144-48D5-BC3C-BDC487635493}" xr6:coauthVersionLast="45" xr6:coauthVersionMax="45" xr10:uidLastSave="{00000000-0000-0000-0000-000000000000}"/>
  <bookViews>
    <workbookView xWindow="-30" yWindow="-18120" windowWidth="29040" windowHeight="18240" xr2:uid="{5EB22398-83FE-4503-A470-8275161316BE}"/>
  </bookViews>
  <sheets>
    <sheet name="Sheet1" sheetId="1" r:id="rId1"/>
  </sheets>
  <definedNames>
    <definedName name="_xlnm.Print_Area" localSheetId="0">Sheet1!$A$1:$G$173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1" i="1" l="1"/>
  <c r="G150" i="1"/>
  <c r="G149" i="1"/>
  <c r="G148" i="1"/>
  <c r="G147" i="1"/>
  <c r="G146" i="1"/>
  <c r="G52" i="1"/>
  <c r="G51" i="1"/>
  <c r="G50" i="1"/>
  <c r="G49" i="1"/>
  <c r="G48" i="1"/>
  <c r="G47" i="1"/>
  <c r="G104" i="1"/>
  <c r="G103" i="1"/>
  <c r="G102" i="1"/>
  <c r="G101" i="1"/>
  <c r="G100" i="1"/>
  <c r="G99" i="1"/>
  <c r="G98" i="1"/>
  <c r="G97" i="1"/>
  <c r="G96" i="1"/>
  <c r="G95" i="1"/>
  <c r="G94" i="1"/>
  <c r="G93" i="1"/>
  <c r="G92" i="1"/>
  <c r="G91" i="1"/>
  <c r="G90" i="1"/>
  <c r="G89"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62" i="1"/>
  <c r="G63" i="1"/>
  <c r="G64" i="1"/>
  <c r="G65" i="1"/>
  <c r="G66" i="1"/>
  <c r="G67" i="1"/>
  <c r="G68" i="1"/>
  <c r="G69" i="1"/>
  <c r="G70" i="1"/>
  <c r="G71" i="1"/>
  <c r="G72" i="1"/>
  <c r="G73" i="1"/>
  <c r="G74" i="1"/>
  <c r="G75" i="1"/>
  <c r="G76" i="1"/>
  <c r="G77" i="1"/>
  <c r="G78" i="1"/>
  <c r="G79" i="1"/>
  <c r="G80" i="1"/>
  <c r="G61" i="1"/>
  <c r="G152" i="1" l="1"/>
  <c r="G161" i="1" s="1"/>
  <c r="G53" i="1"/>
  <c r="G157" i="1" s="1"/>
  <c r="G142" i="1"/>
  <c r="G160" i="1" s="1"/>
  <c r="G105" i="1"/>
  <c r="G159" i="1" s="1"/>
  <c r="G81" i="1"/>
  <c r="G158" i="1" s="1"/>
  <c r="G162" i="1" l="1"/>
  <c r="B165" i="1" l="1"/>
  <c r="G165" i="1" s="1"/>
  <c r="G167" i="1" s="1"/>
  <c r="G172" i="1" s="1"/>
  <c r="G171" i="1"/>
  <c r="G173" i="1" l="1"/>
</calcChain>
</file>

<file path=xl/sharedStrings.xml><?xml version="1.0" encoding="utf-8"?>
<sst xmlns="http://schemas.openxmlformats.org/spreadsheetml/2006/main" count="184" uniqueCount="136">
  <si>
    <r>
      <t>Check</t>
    </r>
    <r>
      <rPr>
        <sz val="8"/>
        <color rgb="FF000000"/>
        <rFont val="Times New Roman"/>
        <family val="1"/>
      </rPr>
      <t xml:space="preserve">—Make checks payable to: </t>
    </r>
    <r>
      <rPr>
        <sz val="8"/>
        <rFont val="Times New Roman"/>
        <family val="1"/>
      </rPr>
      <t>Colorado State Forest Service Nursery</t>
    </r>
  </si>
  <si>
    <r>
      <t>Credit Card</t>
    </r>
    <r>
      <rPr>
        <sz val="8"/>
        <color rgb="FF000000"/>
        <rFont val="Times New Roman"/>
        <family val="1"/>
      </rPr>
      <t>– We accept all major credit cards, and payment can be submitted online at:</t>
    </r>
  </si>
  <si>
    <t>https://secure.payconex.net/paymentpage/enhanced/index.php?action=view&amp;aid=120615368184&amp;id=83084</t>
  </si>
  <si>
    <t>(Please wait for confirmation of order before submitting payment to ensure correct total is paid)</t>
  </si>
  <si>
    <t>Deciduous Trees</t>
  </si>
  <si>
    <r>
      <t>Bare Root</t>
    </r>
    <r>
      <rPr>
        <sz val="9"/>
        <color rgb="FF000000"/>
        <rFont val="Times New Roman"/>
        <family val="1"/>
      </rPr>
      <t xml:space="preserve"> </t>
    </r>
  </si>
  <si>
    <t>Large Tube</t>
  </si>
  <si>
    <t>XL Pot</t>
  </si>
  <si>
    <t>40ci</t>
  </si>
  <si>
    <t>60ci</t>
  </si>
  <si>
    <t>Species Name</t>
  </si>
  <si>
    <t>Quantity</t>
  </si>
  <si>
    <t>Subtotals</t>
  </si>
  <si>
    <t>Siberian Elm</t>
  </si>
  <si>
    <t>Hybrid Cottonwood</t>
  </si>
  <si>
    <t>Golden Willow</t>
  </si>
  <si>
    <t>Hackberry</t>
  </si>
  <si>
    <t>Lanceleaf Cottonwood</t>
  </si>
  <si>
    <t>Bur Oak</t>
  </si>
  <si>
    <t>Peachleaf Willow</t>
  </si>
  <si>
    <t>Prairie Sky Poplar</t>
  </si>
  <si>
    <t>Kremmling Cottonwood</t>
  </si>
  <si>
    <t>Honeylocust</t>
  </si>
  <si>
    <t>Fremont Cottonwood</t>
  </si>
  <si>
    <t>Quaking Aspen</t>
  </si>
  <si>
    <t>Narrowleaf Cottonwood</t>
  </si>
  <si>
    <t>Thinleaf Alder</t>
  </si>
  <si>
    <t>Water Birch</t>
  </si>
  <si>
    <t>Plains Cottonwood</t>
  </si>
  <si>
    <t>Kentucky Coffeetree</t>
  </si>
  <si>
    <t>Northern Catalpa</t>
  </si>
  <si>
    <t>Littleleaf Linden</t>
  </si>
  <si>
    <t>Rocky Mountain Maple</t>
  </si>
  <si>
    <t>Deciduous Tree Total</t>
  </si>
  <si>
    <t>Coniferous Trees</t>
  </si>
  <si>
    <t>Ponderosa Pine</t>
  </si>
  <si>
    <t>Eastern Red Cedar</t>
  </si>
  <si>
    <t>Rocky Mountain Juniper</t>
  </si>
  <si>
    <t>Austrian Pine</t>
  </si>
  <si>
    <t>Colorado Blue Spruce</t>
  </si>
  <si>
    <t>Douglas Fir</t>
  </si>
  <si>
    <t>Engelmann Spruce</t>
  </si>
  <si>
    <t>Piñon Pine</t>
  </si>
  <si>
    <t>Lodgepole Pine</t>
  </si>
  <si>
    <t>Scotch Pine</t>
  </si>
  <si>
    <t>White Fir</t>
  </si>
  <si>
    <t>Bristlecone Pine</t>
  </si>
  <si>
    <t>Limber Pine</t>
  </si>
  <si>
    <t>Black Hills Spruce</t>
  </si>
  <si>
    <t>Bosnian Pine</t>
  </si>
  <si>
    <t>South West White Pine</t>
  </si>
  <si>
    <t>Coniferous Tree Total</t>
  </si>
  <si>
    <t xml:space="preserve">Deciduous Shrubs </t>
  </si>
  <si>
    <t>Caragana</t>
  </si>
  <si>
    <t>Peking Cotoneaster</t>
  </si>
  <si>
    <t>Gambel Oak</t>
  </si>
  <si>
    <t>Chokecherry</t>
  </si>
  <si>
    <t>Common Lilac</t>
  </si>
  <si>
    <t>Native Plum</t>
  </si>
  <si>
    <t>Three Leaf Sumac</t>
  </si>
  <si>
    <t>Sand Cherry</t>
  </si>
  <si>
    <t>Nanking Cherry</t>
  </si>
  <si>
    <t>Wood’s Rose</t>
  </si>
  <si>
    <t>Silver Buffaloberry</t>
  </si>
  <si>
    <t>Golden Currant</t>
  </si>
  <si>
    <t>Red-Osier Dogwood</t>
  </si>
  <si>
    <t>New Mexico Privet</t>
  </si>
  <si>
    <t>Wax Currant</t>
  </si>
  <si>
    <t>Coyote Willow</t>
  </si>
  <si>
    <t>Manchurian Apricot</t>
  </si>
  <si>
    <t>4-Wing Saltbush</t>
  </si>
  <si>
    <t>Mountain Mahogany</t>
  </si>
  <si>
    <t>Return Order Forms To:
Colorado State Forest Service Nursery
5060 Campus Delivery
Fort Collins, CO 80523-5060</t>
  </si>
  <si>
    <t>Seedling Order Form
2020-2021</t>
  </si>
  <si>
    <t>Phone: 970-491-8429
Fax: 970-491-8250
E-mail: CSFS_Trees@mail.colostate.edu</t>
  </si>
  <si>
    <t>http://csfs.colostate.edu/seedling-tree-nursery/seedling-nursery-inventory/</t>
  </si>
  <si>
    <t>QUANTITIES ARE LIMITED
CHECK THE CSFS SEEDLING NURSERY ONLINE INVENTORY FOR CURRENT AVAILABILITY</t>
  </si>
  <si>
    <t>Name:</t>
  </si>
  <si>
    <t>Mailing Address:</t>
  </si>
  <si>
    <t>City:</t>
  </si>
  <si>
    <t>State:</t>
  </si>
  <si>
    <t>Zip:</t>
  </si>
  <si>
    <t>Phone:</t>
  </si>
  <si>
    <t>County:</t>
  </si>
  <si>
    <t>E-mail:</t>
  </si>
  <si>
    <t>Payment:</t>
  </si>
  <si>
    <t>Order #
For Internal Use</t>
  </si>
  <si>
    <t>Delivery Options:</t>
  </si>
  <si>
    <t>Street Address:</t>
  </si>
  <si>
    <t>Preferred date for delivery:</t>
  </si>
  <si>
    <t>UPS Shipments begin mid-march. Actual shipment date will be set in order to time delivery as close to the date you indicate as possible</t>
  </si>
  <si>
    <t>Perennial Wildflowers</t>
  </si>
  <si>
    <t>Wild Bergamot</t>
  </si>
  <si>
    <t>Colorado Blue Columbine</t>
  </si>
  <si>
    <t>Black Eyed Susan</t>
  </si>
  <si>
    <t>Rocky Mountain Penstemon</t>
  </si>
  <si>
    <t>Eastern Purple Coneflower</t>
  </si>
  <si>
    <t>Blanket Flower</t>
  </si>
  <si>
    <t>Perennial Wildflowers Grand Total:</t>
  </si>
  <si>
    <t>Please indicate total number of seedlings desired. (Rather than number of boxes/bundles/etc.)
Be sure that you’re ordering full lots. (Bare Root in multiples of 25, tubes in multiples of 30, 40ci in multiples of 20, etc.)
Record total price for each species in the far right column.</t>
  </si>
  <si>
    <t>Deciduous Trees Grand Total:</t>
  </si>
  <si>
    <t>Coniferous Trees Grand Total:</t>
  </si>
  <si>
    <t>Antelope Bitterbrush</t>
  </si>
  <si>
    <t>Saskatoon Serviceberry</t>
  </si>
  <si>
    <t>Cliff Spirea</t>
  </si>
  <si>
    <t>False Indigobush</t>
  </si>
  <si>
    <t>Thimbleberry</t>
  </si>
  <si>
    <t>Red Elderberry</t>
  </si>
  <si>
    <t>Mountain Big Sagebrush</t>
  </si>
  <si>
    <t>Wyoming Big Sagebrush</t>
  </si>
  <si>
    <t>Shrubby Cinquefoil</t>
  </si>
  <si>
    <t>Western Snowberry</t>
  </si>
  <si>
    <t>Supplies</t>
  </si>
  <si>
    <r>
      <t xml:space="preserve">Weed Barrier Fabric – Single 6’ x 300’ Roll - </t>
    </r>
    <r>
      <rPr>
        <b/>
        <sz val="10"/>
        <rFont val="Times New Roman"/>
        <family val="1"/>
      </rPr>
      <t>$120 per roll</t>
    </r>
  </si>
  <si>
    <r>
      <t xml:space="preserve">Fabric Pins - 10” x 2” Box of 500 - </t>
    </r>
    <r>
      <rPr>
        <b/>
        <sz val="10"/>
        <color rgb="FF000000"/>
        <rFont val="Times New Roman"/>
        <family val="1"/>
      </rPr>
      <t>$70 per box</t>
    </r>
  </si>
  <si>
    <r>
      <t xml:space="preserve">36” Rabbit Guards – Includes 1 Bamboo Stake </t>
    </r>
    <r>
      <rPr>
        <sz val="10"/>
        <color rgb="FFFF0000"/>
        <rFont val="Times New Roman"/>
        <family val="1"/>
      </rPr>
      <t xml:space="preserve"> </t>
    </r>
    <r>
      <rPr>
        <sz val="10"/>
        <rFont val="Times New Roman"/>
        <family val="1"/>
      </rPr>
      <t>-</t>
    </r>
    <r>
      <rPr>
        <sz val="10"/>
        <color rgb="FFFF0000"/>
        <rFont val="Times New Roman"/>
        <family val="1"/>
      </rPr>
      <t xml:space="preserve"> </t>
    </r>
    <r>
      <rPr>
        <b/>
        <sz val="10"/>
        <rFont val="Times New Roman"/>
        <family val="1"/>
      </rPr>
      <t>$1.50 each</t>
    </r>
  </si>
  <si>
    <r>
      <t xml:space="preserve">Bamboo Stakes – 36” Length </t>
    </r>
    <r>
      <rPr>
        <b/>
        <sz val="10"/>
        <rFont val="Times New Roman"/>
        <family val="1"/>
      </rPr>
      <t>- $.35 each</t>
    </r>
  </si>
  <si>
    <r>
      <t xml:space="preserve">Polymer – 1lb Bag, Medium Grain </t>
    </r>
    <r>
      <rPr>
        <b/>
        <sz val="10"/>
        <rFont val="Times New Roman"/>
        <family val="1"/>
      </rPr>
      <t>- $15 per lb.</t>
    </r>
  </si>
  <si>
    <r>
      <t xml:space="preserve">Polymer - .1lb Bag, For Bare Root Dip </t>
    </r>
    <r>
      <rPr>
        <b/>
        <sz val="10"/>
        <rFont val="Times New Roman"/>
        <family val="1"/>
      </rPr>
      <t>- $1.75 per package</t>
    </r>
  </si>
  <si>
    <t>Supplies Grand Total:</t>
  </si>
  <si>
    <t>Tree and Supplies Totals</t>
  </si>
  <si>
    <t>Perennial Wildflower Total</t>
  </si>
  <si>
    <t>Deciduous Shrub Total</t>
  </si>
  <si>
    <t>Supplies Total</t>
  </si>
  <si>
    <t>Total for Trees and Supplies</t>
  </si>
  <si>
    <t>Supplies cannot be shipped and must be picked up at the nursery</t>
  </si>
  <si>
    <t>Deciduous Shrubs  Grand Total:</t>
  </si>
  <si>
    <t>Sales and Tax Calculator</t>
  </si>
  <si>
    <t>Tax Exemption Number</t>
  </si>
  <si>
    <t>Trees and Supplies Total</t>
  </si>
  <si>
    <t>Total Taxes</t>
  </si>
  <si>
    <t>Total Order Cost</t>
  </si>
  <si>
    <t>Grand Total</t>
  </si>
  <si>
    <t>Total Tree and Supplies Cost</t>
  </si>
  <si>
    <t>Total Sales Tax</t>
  </si>
  <si>
    <t>Visit our website at:
http://csfs.colostate.edu/seedling-tree-nursery/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</si>
</sst>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per lot of &quot;##"/>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8"/>
      <name val="Times New Roman"/>
      <family val="1"/>
    </font>
    <font>
      <sz val="8"/>
      <color rgb="FF000000"/>
      <name val="Times New Roman"/>
      <family val="1"/>
    </font>
    <font>
      <b/>
      <sz val="10"/>
      <color rgb="FF000000"/>
      <name val="Calibri"/>
      <family val="2"/>
      <scheme val="minor"/>
    </font>
    <font>
      <b/>
      <sz val="18"/>
      <color rgb="FF000000"/>
      <name val="Times New Roman"/>
      <family val="1"/>
    </font>
    <font>
      <sz val="10"/>
      <color rgb="FF000000"/>
      <name val="Times New Roman"/>
      <family val="1"/>
    </font>
    <font>
      <b/>
      <sz val="8"/>
      <color rgb="FF000000"/>
      <name val="Times New Roman"/>
      <family val="1"/>
    </font>
    <font>
      <b/>
      <sz val="10"/>
      <color rgb="FF000000"/>
      <name val="Times New Roman"/>
      <family val="1"/>
    </font>
    <font>
      <b/>
      <u/>
      <sz val="14"/>
      <color rgb="FF000000"/>
      <name val="Times New Roman"/>
      <family val="1"/>
    </font>
    <font>
      <sz val="9"/>
      <color rgb="FF000000"/>
      <name val="Times New Roman"/>
      <family val="1"/>
    </font>
    <font>
      <b/>
      <sz val="9"/>
      <color rgb="FF000000"/>
      <name val="Times New Roman"/>
      <family val="1"/>
    </font>
    <font>
      <b/>
      <u/>
      <sz val="16"/>
      <color rgb="FF000000"/>
      <name val="Times New Roman"/>
      <family val="1"/>
    </font>
    <font>
      <sz val="9"/>
      <name val="Times New Roman"/>
      <family val="1"/>
    </font>
    <font>
      <sz val="10"/>
      <name val="Times New Roman"/>
      <family val="1"/>
    </font>
    <font>
      <b/>
      <sz val="10"/>
      <name val="Times New Roman"/>
      <family val="1"/>
    </font>
    <font>
      <sz val="10"/>
      <color rgb="FFFF0000"/>
      <name val="Times New Roman"/>
      <family val="1"/>
    </font>
    <font>
      <u/>
      <sz val="11"/>
      <color theme="10"/>
      <name val="Calibri"/>
      <family val="2"/>
      <scheme val="minor"/>
    </font>
    <font>
      <sz val="10"/>
      <color theme="1"/>
      <name val="Calibri"/>
      <family val="2"/>
      <scheme val="minor"/>
    </font>
    <font>
      <sz val="8"/>
      <color theme="1"/>
      <name val="Calibri"/>
      <family val="2"/>
      <scheme val="minor"/>
    </font>
    <font>
      <b/>
      <sz val="22"/>
      <color theme="1"/>
      <name val="Calibri"/>
      <family val="2"/>
      <scheme val="minor"/>
    </font>
    <font>
      <b/>
      <sz val="28"/>
      <color theme="1"/>
      <name val="Calibri"/>
      <family val="2"/>
      <scheme val="minor"/>
    </font>
    <font>
      <b/>
      <sz val="10"/>
      <color rgb="FFFF0000"/>
      <name val="Calibri"/>
      <family val="2"/>
      <scheme val="minor"/>
    </font>
    <font>
      <u/>
      <sz val="10"/>
      <color theme="10"/>
      <name val="Calibri"/>
      <family val="2"/>
      <scheme val="minor"/>
    </font>
    <font>
      <sz val="8"/>
      <color rgb="FF000000"/>
      <name val="Segoe UI"/>
      <family val="2"/>
    </font>
    <font>
      <u/>
      <sz val="9"/>
      <color theme="10"/>
      <name val="Calibri"/>
      <family val="2"/>
      <scheme val="minor"/>
    </font>
    <font>
      <u/>
      <sz val="8"/>
      <color theme="1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76717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3999755851924192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144">
    <xf numFmtId="0" fontId="0" fillId="0" borderId="0" xfId="0"/>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xf numFmtId="0" fontId="0" fillId="0" borderId="7" xfId="0" applyBorder="1"/>
    <xf numFmtId="0" fontId="13" fillId="0" borderId="0" xfId="0" applyFont="1"/>
    <xf numFmtId="0" fontId="0" fillId="0" borderId="4" xfId="0" applyBorder="1"/>
    <xf numFmtId="0" fontId="20" fillId="0" borderId="0" xfId="0" applyFont="1" applyAlignment="1">
      <alignment vertical="top" wrapText="1"/>
    </xf>
    <xf numFmtId="0" fontId="0" fillId="0" borderId="0" xfId="0" applyBorder="1" applyAlignment="1">
      <alignment horizontal="center"/>
    </xf>
    <xf numFmtId="0" fontId="0" fillId="0" borderId="8" xfId="0" applyBorder="1"/>
    <xf numFmtId="0" fontId="0" fillId="0" borderId="10" xfId="0" applyBorder="1"/>
    <xf numFmtId="0" fontId="0" fillId="0" borderId="0" xfId="0" applyBorder="1"/>
    <xf numFmtId="0" fontId="0" fillId="0" borderId="9" xfId="0" applyBorder="1"/>
    <xf numFmtId="0" fontId="0" fillId="0" borderId="11" xfId="0" applyBorder="1"/>
    <xf numFmtId="0" fontId="9" fillId="0" borderId="0" xfId="0" applyFont="1" applyAlignment="1">
      <alignment horizontal="left" vertical="center" readingOrder="1"/>
    </xf>
    <xf numFmtId="0" fontId="19" fillId="0" borderId="10" xfId="0" applyFont="1" applyBorder="1"/>
    <xf numFmtId="0" fontId="19" fillId="0" borderId="0" xfId="0" applyFont="1" applyBorder="1"/>
    <xf numFmtId="0" fontId="19" fillId="0" borderId="8" xfId="0" applyFont="1" applyBorder="1"/>
    <xf numFmtId="0" fontId="19" fillId="0" borderId="0" xfId="0" applyFont="1" applyBorder="1" applyAlignment="1">
      <alignment horizontal="left"/>
    </xf>
    <xf numFmtId="0" fontId="7" fillId="0" borderId="0" xfId="0" applyFont="1" applyAlignment="1">
      <alignment horizontal="left" vertical="center" readingOrder="1"/>
    </xf>
    <xf numFmtId="164" fontId="14" fillId="0" borderId="12" xfId="1" applyNumberFormat="1" applyFont="1" applyBorder="1" applyAlignment="1">
      <alignment horizontal="center" vertical="center" wrapText="1"/>
    </xf>
    <xf numFmtId="165" fontId="14" fillId="0" borderId="12" xfId="0" applyNumberFormat="1" applyFont="1" applyBorder="1" applyAlignment="1">
      <alignment horizontal="center" vertical="center" wrapText="1"/>
    </xf>
    <xf numFmtId="165" fontId="11" fillId="0" borderId="12" xfId="0" applyNumberFormat="1" applyFont="1" applyBorder="1" applyAlignment="1">
      <alignment horizontal="center" vertical="center" wrapText="1"/>
    </xf>
    <xf numFmtId="2" fontId="11" fillId="3" borderId="24" xfId="0" applyNumberFormat="1" applyFont="1" applyFill="1" applyBorder="1" applyAlignment="1">
      <alignment horizontal="center" vertical="center" wrapText="1"/>
    </xf>
    <xf numFmtId="44" fontId="2" fillId="0" borderId="29" xfId="0" applyNumberFormat="1" applyFont="1" applyBorder="1"/>
    <xf numFmtId="44" fontId="0" fillId="0" borderId="31" xfId="0" applyNumberFormat="1" applyBorder="1"/>
    <xf numFmtId="0" fontId="11" fillId="0" borderId="21" xfId="0" applyFont="1" applyBorder="1" applyAlignment="1">
      <alignment horizontal="left" vertical="center" wrapText="1"/>
    </xf>
    <xf numFmtId="44" fontId="0" fillId="0" borderId="31" xfId="1" applyFont="1" applyBorder="1"/>
    <xf numFmtId="0" fontId="11" fillId="0" borderId="25" xfId="0" applyFont="1" applyBorder="1" applyAlignment="1">
      <alignment horizontal="left" vertical="center" wrapText="1"/>
    </xf>
    <xf numFmtId="44" fontId="0" fillId="0" borderId="32" xfId="1" applyFont="1" applyBorder="1"/>
    <xf numFmtId="44" fontId="0" fillId="0" borderId="34" xfId="1" applyFont="1" applyBorder="1"/>
    <xf numFmtId="0" fontId="11" fillId="0" borderId="21" xfId="0" applyFont="1" applyBorder="1" applyAlignment="1">
      <alignment vertical="center" wrapText="1"/>
    </xf>
    <xf numFmtId="0" fontId="11" fillId="0" borderId="33" xfId="0" applyFont="1" applyBorder="1" applyAlignment="1">
      <alignment vertical="center" wrapText="1"/>
    </xf>
    <xf numFmtId="0" fontId="11" fillId="0" borderId="35" xfId="0" applyFont="1" applyBorder="1" applyAlignment="1">
      <alignment horizontal="left" vertical="center" wrapText="1"/>
    </xf>
    <xf numFmtId="2" fontId="11" fillId="3" borderId="36" xfId="0" applyNumberFormat="1" applyFont="1" applyFill="1" applyBorder="1" applyAlignment="1">
      <alignment horizontal="center" vertical="center" wrapText="1"/>
    </xf>
    <xf numFmtId="44" fontId="0" fillId="0" borderId="30" xfId="1" applyFont="1" applyBorder="1"/>
    <xf numFmtId="0" fontId="12" fillId="0" borderId="38" xfId="0" applyFont="1" applyBorder="1" applyAlignment="1">
      <alignment horizontal="center" vertical="center" wrapText="1"/>
    </xf>
    <xf numFmtId="0" fontId="12" fillId="0" borderId="22" xfId="0" applyFont="1" applyBorder="1" applyAlignment="1">
      <alignment horizontal="left" vertical="center" wrapText="1"/>
    </xf>
    <xf numFmtId="0" fontId="12" fillId="2" borderId="23"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1" fillId="0" borderId="35" xfId="0" applyFont="1" applyBorder="1" applyAlignment="1">
      <alignment vertical="center" wrapText="1"/>
    </xf>
    <xf numFmtId="2" fontId="0" fillId="5" borderId="13" xfId="0" applyNumberFormat="1" applyFill="1" applyBorder="1" applyProtection="1">
      <protection locked="0"/>
    </xf>
    <xf numFmtId="0" fontId="19" fillId="5" borderId="15" xfId="0" applyFont="1" applyFill="1" applyBorder="1" applyAlignment="1" applyProtection="1">
      <alignment horizontal="left"/>
      <protection locked="0"/>
    </xf>
    <xf numFmtId="0" fontId="0" fillId="5" borderId="15" xfId="0" applyFill="1" applyBorder="1" applyAlignment="1" applyProtection="1">
      <alignment horizontal="left"/>
      <protection locked="0"/>
    </xf>
    <xf numFmtId="1" fontId="11" fillId="3" borderId="36" xfId="0" applyNumberFormat="1" applyFont="1" applyFill="1" applyBorder="1" applyAlignment="1">
      <alignment vertical="center" wrapText="1"/>
    </xf>
    <xf numFmtId="1" fontId="11" fillId="3" borderId="24" xfId="0" applyNumberFormat="1" applyFont="1" applyFill="1" applyBorder="1" applyAlignment="1">
      <alignment vertical="center" wrapText="1"/>
    </xf>
    <xf numFmtId="1" fontId="11" fillId="3" borderId="28" xfId="0" applyNumberFormat="1" applyFont="1" applyFill="1" applyBorder="1" applyAlignment="1">
      <alignment vertical="center" wrapText="1"/>
    </xf>
    <xf numFmtId="1" fontId="0" fillId="5" borderId="13" xfId="0" applyNumberFormat="1" applyFill="1" applyBorder="1" applyAlignment="1" applyProtection="1">
      <alignment horizontal="center"/>
      <protection locked="0"/>
    </xf>
    <xf numFmtId="0" fontId="12" fillId="0" borderId="25" xfId="0" applyFont="1" applyBorder="1" applyAlignment="1">
      <alignment horizontal="left" vertical="center" wrapText="1"/>
    </xf>
    <xf numFmtId="0" fontId="12" fillId="2" borderId="1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2" fillId="0" borderId="0" xfId="0" applyFont="1" applyBorder="1" applyAlignment="1">
      <alignment horizontal="right"/>
    </xf>
    <xf numFmtId="44" fontId="2" fillId="0" borderId="0" xfId="0" applyNumberFormat="1" applyFont="1" applyBorder="1"/>
    <xf numFmtId="44" fontId="0" fillId="0" borderId="30" xfId="0" applyNumberFormat="1" applyBorder="1"/>
    <xf numFmtId="0" fontId="7" fillId="0" borderId="43" xfId="0" applyFont="1" applyBorder="1" applyAlignment="1">
      <alignment vertical="center" wrapText="1"/>
    </xf>
    <xf numFmtId="0" fontId="7" fillId="0" borderId="44" xfId="0" applyFont="1" applyBorder="1" applyAlignment="1">
      <alignment vertical="center" wrapText="1"/>
    </xf>
    <xf numFmtId="10" fontId="7" fillId="0" borderId="16" xfId="0" applyNumberFormat="1" applyFont="1" applyBorder="1" applyAlignment="1">
      <alignment vertical="center" wrapText="1"/>
    </xf>
    <xf numFmtId="44" fontId="7" fillId="0" borderId="30" xfId="0" applyNumberFormat="1" applyFont="1" applyBorder="1" applyAlignment="1">
      <alignment vertical="center" wrapText="1"/>
    </xf>
    <xf numFmtId="44" fontId="7" fillId="0" borderId="32" xfId="0" applyNumberFormat="1" applyFont="1" applyBorder="1" applyAlignment="1">
      <alignment vertical="center" wrapText="1"/>
    </xf>
    <xf numFmtId="44" fontId="21" fillId="0" borderId="29" xfId="0" applyNumberFormat="1" applyFont="1" applyBorder="1"/>
    <xf numFmtId="0" fontId="0" fillId="5" borderId="19" xfId="0" applyFill="1" applyBorder="1" applyAlignment="1" applyProtection="1">
      <alignment horizontal="left"/>
      <protection locked="0"/>
    </xf>
    <xf numFmtId="0" fontId="19" fillId="0" borderId="7" xfId="0" applyFont="1" applyBorder="1"/>
    <xf numFmtId="0" fontId="19" fillId="5" borderId="19" xfId="0" applyFont="1" applyFill="1" applyBorder="1" applyAlignment="1" applyProtection="1">
      <alignment horizontal="left"/>
      <protection locked="0"/>
    </xf>
    <xf numFmtId="0" fontId="19" fillId="0" borderId="7" xfId="0" applyFont="1" applyBorder="1" applyAlignment="1">
      <alignment horizontal="left"/>
    </xf>
    <xf numFmtId="0" fontId="19" fillId="0" borderId="4" xfId="0" applyFont="1" applyBorder="1"/>
    <xf numFmtId="0" fontId="2" fillId="6" borderId="1" xfId="0" applyFont="1" applyFill="1" applyBorder="1" applyAlignment="1">
      <alignment horizontal="right"/>
    </xf>
    <xf numFmtId="0" fontId="2" fillId="6" borderId="2" xfId="0" applyFont="1" applyFill="1" applyBorder="1" applyAlignment="1">
      <alignment horizontal="right"/>
    </xf>
    <xf numFmtId="44" fontId="2" fillId="6" borderId="3" xfId="0" applyNumberFormat="1" applyFont="1" applyFill="1" applyBorder="1"/>
    <xf numFmtId="0" fontId="11" fillId="0" borderId="0" xfId="0" applyFont="1" applyAlignment="1">
      <alignment horizontal="left" vertical="center" readingOrder="1"/>
    </xf>
    <xf numFmtId="0" fontId="5" fillId="0" borderId="0" xfId="0" applyFont="1" applyAlignment="1">
      <alignment vertical="center"/>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0" fillId="5" borderId="15" xfId="0" applyFill="1" applyBorder="1" applyAlignment="1" applyProtection="1">
      <alignment horizontal="left"/>
      <protection locked="0"/>
    </xf>
    <xf numFmtId="0" fontId="0" fillId="5" borderId="19" xfId="0"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6" xfId="0" applyFill="1" applyBorder="1" applyAlignment="1" applyProtection="1">
      <alignment horizontal="left"/>
      <protection locked="0"/>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11" xfId="0" applyFont="1" applyBorder="1" applyAlignment="1">
      <alignment horizontal="center" vertical="center" wrapText="1"/>
    </xf>
    <xf numFmtId="0" fontId="19" fillId="0" borderId="11" xfId="0" applyFont="1" applyBorder="1" applyAlignment="1">
      <alignment horizontal="center" vertical="center"/>
    </xf>
    <xf numFmtId="0" fontId="0" fillId="5" borderId="20" xfId="0" applyFill="1" applyBorder="1" applyAlignment="1" applyProtection="1">
      <alignment horizontal="left"/>
      <protection locked="0"/>
    </xf>
    <xf numFmtId="0" fontId="0" fillId="5" borderId="45" xfId="0" applyFill="1" applyBorder="1" applyAlignment="1" applyProtection="1">
      <alignment horizontal="left"/>
      <protection locked="0"/>
    </xf>
    <xf numFmtId="0" fontId="20" fillId="0" borderId="13" xfId="0" applyFont="1" applyBorder="1" applyAlignment="1">
      <alignment horizontal="right" vertical="top" wrapText="1"/>
    </xf>
    <xf numFmtId="0" fontId="20" fillId="0" borderId="14" xfId="0" applyFont="1" applyBorder="1" applyAlignment="1">
      <alignment horizontal="right" vertical="top" wrapText="1"/>
    </xf>
    <xf numFmtId="0" fontId="0" fillId="5" borderId="17" xfId="0" applyFill="1" applyBorder="1" applyAlignment="1" applyProtection="1">
      <alignment horizontal="left"/>
      <protection locked="0"/>
    </xf>
    <xf numFmtId="0" fontId="0" fillId="5" borderId="18" xfId="0" applyFill="1" applyBorder="1" applyAlignment="1" applyProtection="1">
      <alignment horizontal="left"/>
      <protection locked="0"/>
    </xf>
    <xf numFmtId="0" fontId="19" fillId="5" borderId="17" xfId="0" applyFont="1" applyFill="1" applyBorder="1" applyAlignment="1" applyProtection="1">
      <alignment horizontal="left"/>
      <protection locked="0"/>
    </xf>
    <xf numFmtId="0" fontId="19" fillId="5" borderId="18" xfId="0" applyFont="1" applyFill="1" applyBorder="1" applyAlignment="1" applyProtection="1">
      <alignment horizontal="left"/>
      <protection locked="0"/>
    </xf>
    <xf numFmtId="0" fontId="19" fillId="5" borderId="20" xfId="0" applyFont="1" applyFill="1" applyBorder="1" applyAlignment="1" applyProtection="1">
      <alignment horizontal="left"/>
      <protection locked="0"/>
    </xf>
    <xf numFmtId="0" fontId="19" fillId="5" borderId="45" xfId="0" applyFont="1" applyFill="1" applyBorder="1" applyAlignment="1" applyProtection="1">
      <alignment horizontal="left"/>
      <protection locked="0"/>
    </xf>
    <xf numFmtId="0" fontId="19" fillId="5" borderId="15" xfId="0" applyFont="1" applyFill="1" applyBorder="1" applyAlignment="1" applyProtection="1">
      <alignment horizontal="left"/>
      <protection locked="0"/>
    </xf>
    <xf numFmtId="0" fontId="19" fillId="5" borderId="5" xfId="0" applyFont="1" applyFill="1" applyBorder="1" applyAlignment="1" applyProtection="1">
      <alignment horizontal="left"/>
      <protection locked="0"/>
    </xf>
    <xf numFmtId="0" fontId="19" fillId="5" borderId="6" xfId="0" applyFont="1" applyFill="1" applyBorder="1" applyAlignment="1" applyProtection="1">
      <alignment horizontal="left"/>
      <protection locked="0"/>
    </xf>
    <xf numFmtId="0" fontId="8" fillId="0" borderId="10" xfId="0" applyFont="1" applyBorder="1" applyAlignment="1">
      <alignment horizontal="left" vertical="center" indent="5"/>
    </xf>
    <xf numFmtId="0" fontId="8" fillId="0" borderId="0" xfId="0" applyFont="1" applyBorder="1" applyAlignment="1">
      <alignment horizontal="left" vertical="center" indent="5"/>
    </xf>
    <xf numFmtId="0" fontId="8" fillId="0" borderId="7" xfId="0" applyFont="1" applyBorder="1" applyAlignment="1">
      <alignment horizontal="left" vertical="center" indent="5"/>
    </xf>
    <xf numFmtId="0" fontId="24" fillId="0" borderId="10" xfId="2" applyFont="1" applyBorder="1" applyAlignment="1">
      <alignment horizontal="left" vertical="center" indent="5"/>
    </xf>
    <xf numFmtId="0" fontId="24" fillId="0" borderId="0" xfId="2" applyFont="1" applyBorder="1" applyAlignment="1">
      <alignment horizontal="left" vertical="center" indent="5"/>
    </xf>
    <xf numFmtId="0" fontId="24" fillId="0" borderId="7" xfId="2" applyFont="1" applyBorder="1" applyAlignment="1">
      <alignment horizontal="left" vertical="center" indent="5"/>
    </xf>
    <xf numFmtId="0" fontId="7" fillId="0" borderId="4" xfId="0" applyFont="1" applyBorder="1" applyAlignment="1">
      <alignment horizontal="left" vertical="center" indent="5"/>
    </xf>
    <xf numFmtId="0" fontId="7" fillId="0" borderId="5" xfId="0" applyFont="1" applyBorder="1" applyAlignment="1">
      <alignment horizontal="left" vertical="center" indent="5"/>
    </xf>
    <xf numFmtId="0" fontId="7" fillId="0" borderId="6" xfId="0" applyFont="1" applyBorder="1" applyAlignment="1">
      <alignment horizontal="left" vertical="center" indent="5"/>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1" xfId="0" applyFont="1" applyBorder="1" applyAlignment="1">
      <alignment horizontal="center" vertical="center" wrapText="1"/>
    </xf>
    <xf numFmtId="0" fontId="2" fillId="0" borderId="26" xfId="0" applyFont="1" applyBorder="1" applyAlignment="1">
      <alignment horizontal="right"/>
    </xf>
    <xf numFmtId="0" fontId="2" fillId="0" borderId="27" xfId="0" applyFont="1" applyBorder="1" applyAlignment="1">
      <alignment horizontal="right"/>
    </xf>
    <xf numFmtId="0" fontId="12" fillId="0" borderId="39"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7" fillId="0" borderId="25" xfId="0" applyFont="1" applyBorder="1" applyAlignment="1">
      <alignment vertical="center" wrapText="1"/>
    </xf>
    <xf numFmtId="0" fontId="7" fillId="0" borderId="13" xfId="0" applyFont="1" applyBorder="1" applyAlignment="1">
      <alignment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7" fillId="0" borderId="35" xfId="0" applyFont="1" applyBorder="1" applyAlignment="1">
      <alignment vertical="center" wrapText="1"/>
    </xf>
    <xf numFmtId="0" fontId="7" fillId="0" borderId="14" xfId="0" applyFont="1" applyBorder="1" applyAlignment="1">
      <alignment vertical="center" wrapText="1"/>
    </xf>
    <xf numFmtId="0" fontId="7" fillId="0" borderId="21" xfId="0" applyFont="1" applyBorder="1" applyAlignment="1">
      <alignment vertical="center" wrapText="1"/>
    </xf>
    <xf numFmtId="0" fontId="7" fillId="0" borderId="12" xfId="0" applyFont="1" applyBorder="1" applyAlignment="1">
      <alignment vertical="center" wrapText="1"/>
    </xf>
    <xf numFmtId="44"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44" fontId="0" fillId="5" borderId="12" xfId="0" applyNumberFormat="1" applyFill="1" applyBorder="1" applyAlignment="1" applyProtection="1">
      <alignment horizontal="left"/>
      <protection locked="0"/>
    </xf>
    <xf numFmtId="0" fontId="7" fillId="0" borderId="35" xfId="0" applyFont="1" applyBorder="1" applyAlignment="1">
      <alignment horizontal="right" vertical="center" wrapText="1"/>
    </xf>
    <xf numFmtId="0" fontId="7" fillId="0" borderId="14" xfId="0" applyFont="1" applyBorder="1" applyAlignment="1">
      <alignment horizontal="right" vertical="center" wrapText="1"/>
    </xf>
    <xf numFmtId="0" fontId="7" fillId="0" borderId="21" xfId="0" applyFont="1" applyBorder="1" applyAlignment="1">
      <alignment horizontal="right" vertical="center" wrapText="1"/>
    </xf>
    <xf numFmtId="0" fontId="7" fillId="0" borderId="12" xfId="0" applyFont="1" applyBorder="1" applyAlignment="1">
      <alignment horizontal="right" vertical="center" wrapText="1"/>
    </xf>
    <xf numFmtId="0" fontId="21" fillId="0" borderId="26" xfId="0" applyFont="1" applyBorder="1" applyAlignment="1">
      <alignment horizontal="right"/>
    </xf>
    <xf numFmtId="0" fontId="21" fillId="0" borderId="27" xfId="0" applyFont="1" applyBorder="1" applyAlignment="1">
      <alignment horizontal="right"/>
    </xf>
    <xf numFmtId="0" fontId="27" fillId="0" borderId="0" xfId="2" applyFont="1" applyAlignment="1">
      <alignment horizontal="center"/>
    </xf>
    <xf numFmtId="0" fontId="26" fillId="0" borderId="0" xfId="2" applyFont="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1</xdr:colOff>
      <xdr:row>30</xdr:row>
      <xdr:rowOff>28574</xdr:rowOff>
    </xdr:from>
    <xdr:to>
      <xdr:col>2</xdr:col>
      <xdr:colOff>619125</xdr:colOff>
      <xdr:row>39</xdr:row>
      <xdr:rowOff>57150</xdr:rowOff>
    </xdr:to>
    <xdr:sp macro="" textlink="">
      <xdr:nvSpPr>
        <xdr:cNvPr id="1034" name="Text Box 282">
          <a:extLst>
            <a:ext uri="{FF2B5EF4-FFF2-40B4-BE49-F238E27FC236}">
              <a16:creationId xmlns:a16="http://schemas.microsoft.com/office/drawing/2014/main" id="{00000000-0008-0000-0000-00000A040000}"/>
            </a:ext>
          </a:extLst>
        </xdr:cNvPr>
        <xdr:cNvSpPr txBox="1">
          <a:spLocks noChangeArrowheads="1"/>
        </xdr:cNvSpPr>
      </xdr:nvSpPr>
      <xdr:spPr bwMode="auto">
        <a:xfrm>
          <a:off x="1" y="5714999"/>
          <a:ext cx="2857499" cy="1743076"/>
        </a:xfrm>
        <a:prstGeom prst="rect">
          <a:avLst/>
        </a:prstGeom>
        <a:noFill/>
        <a:ln w="25400" cmpd="dbl">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ctr" rtl="0">
            <a:defRPr sz="1000"/>
          </a:pPr>
          <a:r>
            <a:rPr lang="en-US" sz="1400" b="1" i="0" u="dbl" strike="noStrike" baseline="0">
              <a:solidFill>
                <a:srgbClr val="000000"/>
              </a:solidFill>
              <a:latin typeface="Times New Roman"/>
              <a:cs typeface="Times New Roman"/>
            </a:rPr>
            <a:t>CONDITIONS OF SALE</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1)</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Nursery stock is to for conservation purposes only.</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2)</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Payment must be received within two weeks of order confirmation, else order may be cancelled.</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3)</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Trees are living organisms that require proper care;</a:t>
          </a:r>
        </a:p>
        <a:p>
          <a:pPr algn="l" rtl="0">
            <a:defRPr sz="1000"/>
          </a:pPr>
          <a:r>
            <a:rPr lang="en-US" sz="1000" b="0" i="0" u="none" strike="noStrike" baseline="0">
              <a:solidFill>
                <a:srgbClr val="000000"/>
              </a:solidFill>
              <a:latin typeface="Times New Roman"/>
              <a:cs typeface="Times New Roman"/>
            </a:rPr>
            <a:t>there can be no guarantee of survival.</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4)</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All orders are final; No cancellations or refunds.</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5)</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In the event that trees ordered are unavailable, a refund MAY be offered unless a substitute species can be arranged.</a:t>
          </a:r>
          <a:endParaRPr lang="en-US" sz="10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Times New Roman"/>
              <a:cs typeface="Times New Roman"/>
            </a:rPr>
            <a:t> </a:t>
          </a:r>
        </a:p>
      </xdr:txBody>
    </xdr:sp>
    <xdr:clientData/>
  </xdr:twoCellAnchor>
  <xdr:twoCellAnchor editAs="oneCell">
    <xdr:from>
      <xdr:col>2</xdr:col>
      <xdr:colOff>676276</xdr:colOff>
      <xdr:row>30</xdr:row>
      <xdr:rowOff>28574</xdr:rowOff>
    </xdr:from>
    <xdr:to>
      <xdr:col>6</xdr:col>
      <xdr:colOff>1476375</xdr:colOff>
      <xdr:row>39</xdr:row>
      <xdr:rowOff>57150</xdr:rowOff>
    </xdr:to>
    <xdr:sp macro="" textlink="">
      <xdr:nvSpPr>
        <xdr:cNvPr id="1036" name="Text Box 275">
          <a:extLst>
            <a:ext uri="{FF2B5EF4-FFF2-40B4-BE49-F238E27FC236}">
              <a16:creationId xmlns:a16="http://schemas.microsoft.com/office/drawing/2014/main" id="{00000000-0008-0000-0000-00000C040000}"/>
            </a:ext>
          </a:extLst>
        </xdr:cNvPr>
        <xdr:cNvSpPr txBox="1">
          <a:spLocks noChangeAspect="1" noChangeArrowheads="1"/>
        </xdr:cNvSpPr>
      </xdr:nvSpPr>
      <xdr:spPr bwMode="auto">
        <a:xfrm>
          <a:off x="2914651" y="5905499"/>
          <a:ext cx="3657599" cy="1743076"/>
        </a:xfrm>
        <a:prstGeom prst="rect">
          <a:avLst/>
        </a:prstGeom>
        <a:noFill/>
        <a:ln w="25400" cmpd="dbl">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ctr" rtl="0">
            <a:defRPr sz="1000"/>
          </a:pPr>
          <a:r>
            <a:rPr lang="en-US" sz="1400" b="1" i="0" u="sng" strike="noStrike" baseline="0">
              <a:solidFill>
                <a:srgbClr val="000000"/>
              </a:solidFill>
              <a:latin typeface="Times New Roman"/>
              <a:cs typeface="Times New Roman"/>
            </a:rPr>
            <a:t>!!SPECIAL NOTICE TO CONSUMERS!!</a:t>
          </a:r>
          <a:endParaRPr lang="en-US" sz="1000" b="0" i="0" u="none" strike="noStrike" baseline="0">
            <a:solidFill>
              <a:srgbClr val="000000"/>
            </a:solidFill>
            <a:latin typeface="Calibri"/>
            <a:cs typeface="Calibri"/>
          </a:endParaRPr>
        </a:p>
        <a:p>
          <a:pPr algn="ctr" rtl="0">
            <a:defRPr sz="1000"/>
          </a:pPr>
          <a:r>
            <a:rPr lang="en-US" sz="900" b="0" i="0" u="none" strike="noStrike" baseline="0">
              <a:solidFill>
                <a:srgbClr val="000000"/>
              </a:solidFill>
              <a:latin typeface="Times New Roman"/>
              <a:cs typeface="Times New Roman"/>
            </a:rPr>
            <a:t>Per the Colorado Code of Regulations </a:t>
          </a:r>
        </a:p>
        <a:p>
          <a:pPr algn="ctr" rtl="0">
            <a:defRPr sz="1000"/>
          </a:pPr>
          <a:r>
            <a:rPr lang="en-US" sz="900" b="0" i="0" u="none" strike="noStrike" baseline="0">
              <a:solidFill>
                <a:srgbClr val="000000"/>
              </a:solidFill>
              <a:latin typeface="Times New Roman"/>
              <a:cs typeface="Times New Roman"/>
            </a:rPr>
            <a:t>(8 CCR 1203-18)</a:t>
          </a:r>
        </a:p>
        <a:p>
          <a:pPr algn="ctr" rtl="0">
            <a:defRPr sz="1000"/>
          </a:pPr>
          <a:r>
            <a:rPr lang="en-US" sz="900" b="1" i="0" u="none" strike="noStrike" baseline="0">
              <a:solidFill>
                <a:srgbClr val="000000"/>
              </a:solidFill>
              <a:latin typeface="Times New Roman"/>
              <a:cs typeface="Times New Roman"/>
            </a:rPr>
            <a:t>Quarantine on the importation of Prunus Species into the San Luis Valley</a:t>
          </a:r>
          <a:endParaRPr lang="en-US" sz="1000" b="0" i="0" u="none" strike="noStrike" baseline="0">
            <a:solidFill>
              <a:srgbClr val="000000"/>
            </a:solidFill>
            <a:latin typeface="Calibri"/>
            <a:cs typeface="Calibri"/>
          </a:endParaRPr>
        </a:p>
        <a:p>
          <a:pPr algn="ctr" rtl="0">
            <a:defRPr sz="1000"/>
          </a:pPr>
          <a:r>
            <a:rPr lang="en-US" sz="900" b="0" i="0" u="none" strike="noStrike" baseline="0">
              <a:solidFill>
                <a:srgbClr val="000000"/>
              </a:solidFill>
              <a:latin typeface="Times New Roman"/>
              <a:cs typeface="Times New Roman"/>
            </a:rPr>
            <a:t>We are unable to ship Native Plum or Manchurian Apricot to </a:t>
          </a:r>
        </a:p>
        <a:p>
          <a:pPr algn="ctr" rtl="0">
            <a:defRPr sz="1000"/>
          </a:pPr>
          <a:r>
            <a:rPr lang="en-US" sz="900" b="0" i="0" u="none" strike="noStrike" baseline="0">
              <a:solidFill>
                <a:srgbClr val="000000"/>
              </a:solidFill>
              <a:latin typeface="Times New Roman"/>
              <a:cs typeface="Times New Roman"/>
            </a:rPr>
            <a:t>customers in the San Luis Valley </a:t>
          </a:r>
        </a:p>
        <a:p>
          <a:pPr algn="ctr" rtl="0">
            <a:defRPr sz="1000"/>
          </a:pPr>
          <a:r>
            <a:rPr lang="en-US" sz="900" b="0" i="0" u="none" strike="noStrike" baseline="0">
              <a:solidFill>
                <a:srgbClr val="000000"/>
              </a:solidFill>
              <a:latin typeface="Times New Roman"/>
              <a:cs typeface="Times New Roman"/>
            </a:rPr>
            <a:t>(Alamosa, Conejos, Costilla, Rio Grande and Saguache counties)</a:t>
          </a:r>
          <a:endParaRPr lang="en-US" sz="1000" b="0" i="0" u="none" strike="noStrike" baseline="0">
            <a:solidFill>
              <a:srgbClr val="000000"/>
            </a:solidFill>
            <a:latin typeface="Calibri"/>
            <a:cs typeface="Calibri"/>
          </a:endParaRPr>
        </a:p>
        <a:p>
          <a:pPr algn="ctr" rtl="0">
            <a:defRPr sz="1000"/>
          </a:pPr>
          <a:r>
            <a:rPr lang="en-US" sz="900" b="0" i="0" u="none" strike="noStrike" baseline="0">
              <a:solidFill>
                <a:srgbClr val="000000"/>
              </a:solidFill>
              <a:latin typeface="Times New Roman"/>
              <a:cs typeface="Times New Roman"/>
            </a:rPr>
            <a:t>Sand cherry, Nanking cherry and Chokecherry however, are allowed.</a:t>
          </a:r>
        </a:p>
      </xdr:txBody>
    </xdr:sp>
    <xdr:clientData/>
  </xdr:twoCellAnchor>
  <xdr:twoCellAnchor>
    <xdr:from>
      <xdr:col>4</xdr:col>
      <xdr:colOff>581025</xdr:colOff>
      <xdr:row>55</xdr:row>
      <xdr:rowOff>0</xdr:rowOff>
    </xdr:from>
    <xdr:to>
      <xdr:col>5</xdr:col>
      <xdr:colOff>390525</xdr:colOff>
      <xdr:row>55</xdr:row>
      <xdr:rowOff>142875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019425" y="9544050"/>
          <a:ext cx="4191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171450</xdr:colOff>
      <xdr:row>55</xdr:row>
      <xdr:rowOff>0</xdr:rowOff>
    </xdr:from>
    <xdr:to>
      <xdr:col>6</xdr:col>
      <xdr:colOff>561975</xdr:colOff>
      <xdr:row>55</xdr:row>
      <xdr:rowOff>142875</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829050" y="9544050"/>
          <a:ext cx="3905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561975</xdr:colOff>
      <xdr:row>55</xdr:row>
      <xdr:rowOff>0</xdr:rowOff>
    </xdr:from>
    <xdr:to>
      <xdr:col>7</xdr:col>
      <xdr:colOff>0</xdr:colOff>
      <xdr:row>55</xdr:row>
      <xdr:rowOff>142875</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4219575" y="9544050"/>
          <a:ext cx="3714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19</xdr:row>
          <xdr:rowOff>180975</xdr:rowOff>
        </xdr:from>
        <xdr:to>
          <xdr:col>9</xdr:col>
          <xdr:colOff>9525</xdr:colOff>
          <xdr:row>21</xdr:row>
          <xdr:rowOff>9525</xdr:rowOff>
        </xdr:to>
        <xdr:sp macro="" textlink="">
          <xdr:nvSpPr>
            <xdr:cNvPr id="1067" name="Check Box 43" descr="Pick-up— We will contact you after your order has been received to schedule a pickup appointment for spring"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Pick-up— We will contact you after your order has been received to schedule a pickup appointment for spring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8</xdr:col>
          <xdr:colOff>495300</xdr:colOff>
          <xdr:row>22</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UPS Delivery—requires a physical address and will not ship to PO Boxes. If differant from above, please provide your physical address here:</a:t>
              </a:r>
            </a:p>
          </xdr:txBody>
        </xdr:sp>
        <xdr:clientData/>
      </xdr:twoCellAnchor>
    </mc:Choice>
    <mc:Fallback/>
  </mc:AlternateContent>
  <xdr:twoCellAnchor>
    <xdr:from>
      <xdr:col>4</xdr:col>
      <xdr:colOff>581025</xdr:colOff>
      <xdr:row>41</xdr:row>
      <xdr:rowOff>0</xdr:rowOff>
    </xdr:from>
    <xdr:to>
      <xdr:col>5</xdr:col>
      <xdr:colOff>390525</xdr:colOff>
      <xdr:row>41</xdr:row>
      <xdr:rowOff>142875</xdr:rowOff>
    </xdr:to>
    <xdr:sp macro="" textlink="">
      <xdr:nvSpPr>
        <xdr:cNvPr id="46" name="Text Box 37">
          <a:extLst>
            <a:ext uri="{FF2B5EF4-FFF2-40B4-BE49-F238E27FC236}">
              <a16:creationId xmlns:a16="http://schemas.microsoft.com/office/drawing/2014/main" id="{00000000-0008-0000-0000-00002E000000}"/>
            </a:ext>
          </a:extLst>
        </xdr:cNvPr>
        <xdr:cNvSpPr txBox="1">
          <a:spLocks noChangeArrowheads="1"/>
        </xdr:cNvSpPr>
      </xdr:nvSpPr>
      <xdr:spPr bwMode="auto">
        <a:xfrm>
          <a:off x="4762500" y="11972925"/>
          <a:ext cx="6572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171450</xdr:colOff>
      <xdr:row>41</xdr:row>
      <xdr:rowOff>0</xdr:rowOff>
    </xdr:from>
    <xdr:to>
      <xdr:col>6</xdr:col>
      <xdr:colOff>561975</xdr:colOff>
      <xdr:row>41</xdr:row>
      <xdr:rowOff>142875</xdr:rowOff>
    </xdr:to>
    <xdr:sp macro="" textlink="">
      <xdr:nvSpPr>
        <xdr:cNvPr id="47" name="Text Box 39">
          <a:extLst>
            <a:ext uri="{FF2B5EF4-FFF2-40B4-BE49-F238E27FC236}">
              <a16:creationId xmlns:a16="http://schemas.microsoft.com/office/drawing/2014/main" id="{00000000-0008-0000-0000-00002F000000}"/>
            </a:ext>
          </a:extLst>
        </xdr:cNvPr>
        <xdr:cNvSpPr txBox="1">
          <a:spLocks noChangeArrowheads="1"/>
        </xdr:cNvSpPr>
      </xdr:nvSpPr>
      <xdr:spPr bwMode="auto">
        <a:xfrm>
          <a:off x="6419850" y="11972925"/>
          <a:ext cx="390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561975</xdr:colOff>
      <xdr:row>41</xdr:row>
      <xdr:rowOff>0</xdr:rowOff>
    </xdr:from>
    <xdr:to>
      <xdr:col>7</xdr:col>
      <xdr:colOff>0</xdr:colOff>
      <xdr:row>41</xdr:row>
      <xdr:rowOff>142875</xdr:rowOff>
    </xdr:to>
    <xdr:sp macro="" textlink="">
      <xdr:nvSpPr>
        <xdr:cNvPr id="48" name="Text Box 40">
          <a:extLst>
            <a:ext uri="{FF2B5EF4-FFF2-40B4-BE49-F238E27FC236}">
              <a16:creationId xmlns:a16="http://schemas.microsoft.com/office/drawing/2014/main" id="{00000000-0008-0000-0000-000030000000}"/>
            </a:ext>
          </a:extLst>
        </xdr:cNvPr>
        <xdr:cNvSpPr txBox="1">
          <a:spLocks noChangeArrowheads="1"/>
        </xdr:cNvSpPr>
      </xdr:nvSpPr>
      <xdr:spPr bwMode="auto">
        <a:xfrm>
          <a:off x="6810375" y="11972925"/>
          <a:ext cx="1152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4</xdr:col>
      <xdr:colOff>581025</xdr:colOff>
      <xdr:row>41</xdr:row>
      <xdr:rowOff>0</xdr:rowOff>
    </xdr:from>
    <xdr:to>
      <xdr:col>5</xdr:col>
      <xdr:colOff>390525</xdr:colOff>
      <xdr:row>41</xdr:row>
      <xdr:rowOff>142875</xdr:rowOff>
    </xdr:to>
    <xdr:sp macro="" textlink="">
      <xdr:nvSpPr>
        <xdr:cNvPr id="49" name="Text Box 37">
          <a:extLst>
            <a:ext uri="{FF2B5EF4-FFF2-40B4-BE49-F238E27FC236}">
              <a16:creationId xmlns:a16="http://schemas.microsoft.com/office/drawing/2014/main" id="{00000000-0008-0000-0000-000031000000}"/>
            </a:ext>
          </a:extLst>
        </xdr:cNvPr>
        <xdr:cNvSpPr txBox="1">
          <a:spLocks noChangeArrowheads="1"/>
        </xdr:cNvSpPr>
      </xdr:nvSpPr>
      <xdr:spPr bwMode="auto">
        <a:xfrm>
          <a:off x="4762500" y="12525375"/>
          <a:ext cx="6572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171450</xdr:colOff>
      <xdr:row>41</xdr:row>
      <xdr:rowOff>0</xdr:rowOff>
    </xdr:from>
    <xdr:to>
      <xdr:col>6</xdr:col>
      <xdr:colOff>561975</xdr:colOff>
      <xdr:row>41</xdr:row>
      <xdr:rowOff>142875</xdr:rowOff>
    </xdr:to>
    <xdr:sp macro="" textlink="">
      <xdr:nvSpPr>
        <xdr:cNvPr id="50" name="Text Box 39">
          <a:extLst>
            <a:ext uri="{FF2B5EF4-FFF2-40B4-BE49-F238E27FC236}">
              <a16:creationId xmlns:a16="http://schemas.microsoft.com/office/drawing/2014/main" id="{00000000-0008-0000-0000-000032000000}"/>
            </a:ext>
          </a:extLst>
        </xdr:cNvPr>
        <xdr:cNvSpPr txBox="1">
          <a:spLocks noChangeArrowheads="1"/>
        </xdr:cNvSpPr>
      </xdr:nvSpPr>
      <xdr:spPr bwMode="auto">
        <a:xfrm>
          <a:off x="6419850" y="12525375"/>
          <a:ext cx="390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561975</xdr:colOff>
      <xdr:row>41</xdr:row>
      <xdr:rowOff>0</xdr:rowOff>
    </xdr:from>
    <xdr:to>
      <xdr:col>7</xdr:col>
      <xdr:colOff>0</xdr:colOff>
      <xdr:row>41</xdr:row>
      <xdr:rowOff>142875</xdr:rowOff>
    </xdr:to>
    <xdr:sp macro="" textlink="">
      <xdr:nvSpPr>
        <xdr:cNvPr id="51" name="Text Box 40">
          <a:extLst>
            <a:ext uri="{FF2B5EF4-FFF2-40B4-BE49-F238E27FC236}">
              <a16:creationId xmlns:a16="http://schemas.microsoft.com/office/drawing/2014/main" id="{00000000-0008-0000-0000-000033000000}"/>
            </a:ext>
          </a:extLst>
        </xdr:cNvPr>
        <xdr:cNvSpPr txBox="1">
          <a:spLocks noChangeArrowheads="1"/>
        </xdr:cNvSpPr>
      </xdr:nvSpPr>
      <xdr:spPr bwMode="auto">
        <a:xfrm>
          <a:off x="6810375" y="12525375"/>
          <a:ext cx="1152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csfs.colostate.edu/seedling-tree-nursery/seedling-nursery-inventory/" TargetMode="External"/><Relationship Id="rId7" Type="http://schemas.openxmlformats.org/officeDocument/2006/relationships/ctrlProp" Target="../ctrlProps/ctrlProp1.xml"/><Relationship Id="rId2" Type="http://schemas.openxmlformats.org/officeDocument/2006/relationships/hyperlink" Target="http://csfs.colostate.edu/seedling-tree-nursery/seedling-nursery-inventory/" TargetMode="External"/><Relationship Id="rId1" Type="http://schemas.openxmlformats.org/officeDocument/2006/relationships/hyperlink" Target="https://secure.payconex.net/paymentpage/enhanced/index.php?action=view&amp;aid=120615368184&amp;id=83084"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BBB4C-C130-44C2-B89A-2B2B21A2D6E4}">
  <dimension ref="A1:G173"/>
  <sheetViews>
    <sheetView showGridLines="0" tabSelected="1" zoomScaleNormal="100" workbookViewId="0">
      <selection activeCell="B12" sqref="B12:G12"/>
    </sheetView>
  </sheetViews>
  <sheetFormatPr defaultRowHeight="15" x14ac:dyDescent="0.25"/>
  <cols>
    <col min="1" max="1" width="22.85546875" customWidth="1"/>
    <col min="2" max="6" width="10.7109375" customWidth="1"/>
    <col min="7" max="7" width="22.7109375" customWidth="1"/>
  </cols>
  <sheetData>
    <row r="1" spans="1:7" ht="66.75" customHeight="1" thickBot="1" x14ac:dyDescent="0.3">
      <c r="A1" s="9" t="s">
        <v>72</v>
      </c>
      <c r="B1" s="80" t="s">
        <v>73</v>
      </c>
      <c r="C1" s="81"/>
      <c r="D1" s="81"/>
      <c r="E1" s="81"/>
      <c r="F1" s="82"/>
      <c r="G1" s="143" t="s">
        <v>135</v>
      </c>
    </row>
    <row r="2" spans="1:7" ht="36" customHeight="1" x14ac:dyDescent="0.25">
      <c r="A2" s="74" t="s">
        <v>74</v>
      </c>
      <c r="B2" s="83" t="s">
        <v>76</v>
      </c>
      <c r="C2" s="84"/>
      <c r="D2" s="84"/>
      <c r="E2" s="84"/>
      <c r="F2" s="84"/>
      <c r="G2" s="87" t="s">
        <v>86</v>
      </c>
    </row>
    <row r="3" spans="1:7" x14ac:dyDescent="0.25">
      <c r="A3" s="75"/>
      <c r="B3" s="142" t="s">
        <v>75</v>
      </c>
      <c r="C3" s="142"/>
      <c r="D3" s="142"/>
      <c r="E3" s="142"/>
      <c r="F3" s="142"/>
      <c r="G3" s="88"/>
    </row>
    <row r="4" spans="1:7" ht="6" customHeight="1" thickBot="1" x14ac:dyDescent="0.3"/>
    <row r="5" spans="1:7" x14ac:dyDescent="0.25">
      <c r="A5" s="11" t="s">
        <v>77</v>
      </c>
      <c r="B5" s="89"/>
      <c r="C5" s="89"/>
      <c r="D5" s="89"/>
      <c r="E5" s="89"/>
      <c r="F5" s="89"/>
      <c r="G5" s="90"/>
    </row>
    <row r="6" spans="1:7" x14ac:dyDescent="0.25">
      <c r="A6" s="12" t="s">
        <v>78</v>
      </c>
      <c r="B6" s="85"/>
      <c r="C6" s="85"/>
      <c r="D6" s="85"/>
      <c r="E6" s="85"/>
      <c r="F6" s="85"/>
      <c r="G6" s="86"/>
    </row>
    <row r="7" spans="1:7" x14ac:dyDescent="0.25">
      <c r="A7" s="12"/>
      <c r="B7" s="85"/>
      <c r="C7" s="85"/>
      <c r="D7" s="85"/>
      <c r="E7" s="85"/>
      <c r="F7" s="85"/>
      <c r="G7" s="86"/>
    </row>
    <row r="8" spans="1:7" ht="6" customHeight="1" x14ac:dyDescent="0.25">
      <c r="A8" s="12"/>
      <c r="B8" s="13"/>
      <c r="C8" s="13"/>
      <c r="D8" s="13"/>
      <c r="E8" s="13"/>
      <c r="F8" s="13"/>
      <c r="G8" s="6"/>
    </row>
    <row r="9" spans="1:7" x14ac:dyDescent="0.25">
      <c r="A9" s="12" t="s">
        <v>79</v>
      </c>
      <c r="B9" s="76"/>
      <c r="C9" s="76"/>
      <c r="D9" s="13" t="s">
        <v>80</v>
      </c>
      <c r="E9" s="45"/>
      <c r="F9" s="13" t="s">
        <v>81</v>
      </c>
      <c r="G9" s="64"/>
    </row>
    <row r="10" spans="1:7" ht="6" customHeight="1" x14ac:dyDescent="0.25">
      <c r="A10" s="12"/>
      <c r="B10" s="13"/>
      <c r="C10" s="13"/>
      <c r="D10" s="13"/>
      <c r="E10" s="13"/>
      <c r="F10" s="13"/>
      <c r="G10" s="6"/>
    </row>
    <row r="11" spans="1:7" x14ac:dyDescent="0.25">
      <c r="A11" s="12" t="s">
        <v>82</v>
      </c>
      <c r="B11" s="76"/>
      <c r="C11" s="76"/>
      <c r="D11" s="13" t="s">
        <v>83</v>
      </c>
      <c r="E11" s="76"/>
      <c r="F11" s="76"/>
      <c r="G11" s="77"/>
    </row>
    <row r="12" spans="1:7" ht="15.75" thickBot="1" x14ac:dyDescent="0.3">
      <c r="A12" s="8" t="s">
        <v>84</v>
      </c>
      <c r="B12" s="78"/>
      <c r="C12" s="78"/>
      <c r="D12" s="78"/>
      <c r="E12" s="78"/>
      <c r="F12" s="78"/>
      <c r="G12" s="79"/>
    </row>
    <row r="13" spans="1:7" ht="6" customHeight="1" thickBot="1" x14ac:dyDescent="0.3">
      <c r="B13" s="10"/>
      <c r="C13" s="10"/>
      <c r="D13" s="10"/>
      <c r="E13" s="10"/>
      <c r="F13" s="10"/>
      <c r="G13" s="10"/>
    </row>
    <row r="14" spans="1:7" x14ac:dyDescent="0.25">
      <c r="A14" s="11" t="s">
        <v>85</v>
      </c>
      <c r="B14" s="15"/>
      <c r="C14" s="15"/>
      <c r="D14" s="15"/>
      <c r="E14" s="15"/>
      <c r="F14" s="15"/>
      <c r="G14" s="14"/>
    </row>
    <row r="15" spans="1:7" x14ac:dyDescent="0.25">
      <c r="A15" s="98" t="s">
        <v>0</v>
      </c>
      <c r="B15" s="99"/>
      <c r="C15" s="99"/>
      <c r="D15" s="99"/>
      <c r="E15" s="99"/>
      <c r="F15" s="99"/>
      <c r="G15" s="100"/>
    </row>
    <row r="16" spans="1:7" x14ac:dyDescent="0.25">
      <c r="A16" s="98" t="s">
        <v>1</v>
      </c>
      <c r="B16" s="99"/>
      <c r="C16" s="99"/>
      <c r="D16" s="99"/>
      <c r="E16" s="99"/>
      <c r="F16" s="99"/>
      <c r="G16" s="100"/>
    </row>
    <row r="17" spans="1:7" x14ac:dyDescent="0.25">
      <c r="A17" s="101" t="s">
        <v>2</v>
      </c>
      <c r="B17" s="102"/>
      <c r="C17" s="102"/>
      <c r="D17" s="102"/>
      <c r="E17" s="102"/>
      <c r="F17" s="102"/>
      <c r="G17" s="103"/>
    </row>
    <row r="18" spans="1:7" ht="15.75" thickBot="1" x14ac:dyDescent="0.3">
      <c r="A18" s="104" t="s">
        <v>3</v>
      </c>
      <c r="B18" s="105"/>
      <c r="C18" s="105"/>
      <c r="D18" s="105"/>
      <c r="E18" s="105"/>
      <c r="F18" s="105"/>
      <c r="G18" s="106"/>
    </row>
    <row r="19" spans="1:7" ht="6" customHeight="1" x14ac:dyDescent="0.25">
      <c r="A19" s="4"/>
    </row>
    <row r="20" spans="1:7" x14ac:dyDescent="0.25">
      <c r="A20" s="73" t="s">
        <v>87</v>
      </c>
    </row>
    <row r="21" spans="1:7" x14ac:dyDescent="0.25">
      <c r="B21" s="16"/>
    </row>
    <row r="22" spans="1:7" ht="15.75" thickBot="1" x14ac:dyDescent="0.3">
      <c r="B22" s="16"/>
    </row>
    <row r="23" spans="1:7" x14ac:dyDescent="0.25">
      <c r="A23" s="19" t="s">
        <v>88</v>
      </c>
      <c r="B23" s="91"/>
      <c r="C23" s="91"/>
      <c r="D23" s="91"/>
      <c r="E23" s="91"/>
      <c r="F23" s="91"/>
      <c r="G23" s="92"/>
    </row>
    <row r="24" spans="1:7" x14ac:dyDescent="0.25">
      <c r="A24" s="17"/>
      <c r="B24" s="93"/>
      <c r="C24" s="93"/>
      <c r="D24" s="93"/>
      <c r="E24" s="93"/>
      <c r="F24" s="93"/>
      <c r="G24" s="94"/>
    </row>
    <row r="25" spans="1:7" ht="6" customHeight="1" x14ac:dyDescent="0.25">
      <c r="A25" s="17"/>
      <c r="B25" s="18"/>
      <c r="C25" s="18"/>
      <c r="D25" s="18"/>
      <c r="E25" s="18"/>
      <c r="F25" s="18"/>
      <c r="G25" s="65"/>
    </row>
    <row r="26" spans="1:7" x14ac:dyDescent="0.25">
      <c r="A26" s="17" t="s">
        <v>79</v>
      </c>
      <c r="B26" s="95"/>
      <c r="C26" s="95"/>
      <c r="D26" s="18" t="s">
        <v>80</v>
      </c>
      <c r="E26" s="44"/>
      <c r="F26" s="18" t="s">
        <v>81</v>
      </c>
      <c r="G26" s="66"/>
    </row>
    <row r="27" spans="1:7" ht="6" customHeight="1" x14ac:dyDescent="0.25">
      <c r="A27" s="17"/>
      <c r="B27" s="20"/>
      <c r="C27" s="20"/>
      <c r="D27" s="18"/>
      <c r="E27" s="20"/>
      <c r="F27" s="18"/>
      <c r="G27" s="67"/>
    </row>
    <row r="28" spans="1:7" ht="15.75" thickBot="1" x14ac:dyDescent="0.3">
      <c r="A28" s="68" t="s">
        <v>89</v>
      </c>
      <c r="B28" s="96"/>
      <c r="C28" s="96"/>
      <c r="D28" s="96"/>
      <c r="E28" s="96"/>
      <c r="F28" s="96"/>
      <c r="G28" s="97"/>
    </row>
    <row r="29" spans="1:7" x14ac:dyDescent="0.25">
      <c r="A29" s="72" t="s">
        <v>90</v>
      </c>
    </row>
    <row r="30" spans="1:7" x14ac:dyDescent="0.25">
      <c r="A30" s="21"/>
    </row>
    <row r="31" spans="1:7" x14ac:dyDescent="0.25">
      <c r="A31" s="1"/>
    </row>
    <row r="32" spans="1:7" x14ac:dyDescent="0.25">
      <c r="A32" s="1"/>
    </row>
    <row r="33" spans="1:7" x14ac:dyDescent="0.25">
      <c r="A33" s="1"/>
    </row>
    <row r="34" spans="1:7" x14ac:dyDescent="0.25">
      <c r="A34" s="1"/>
    </row>
    <row r="35" spans="1:7" x14ac:dyDescent="0.25">
      <c r="A35" s="1"/>
    </row>
    <row r="36" spans="1:7" x14ac:dyDescent="0.25">
      <c r="A36" s="2"/>
    </row>
    <row r="37" spans="1:7" x14ac:dyDescent="0.25">
      <c r="A37" s="3"/>
    </row>
    <row r="38" spans="1:7" x14ac:dyDescent="0.25">
      <c r="A38" s="3"/>
    </row>
    <row r="39" spans="1:7" x14ac:dyDescent="0.25">
      <c r="A39" s="3"/>
    </row>
    <row r="40" spans="1:7" ht="15.75" thickBot="1" x14ac:dyDescent="0.3">
      <c r="A40" s="5"/>
    </row>
    <row r="41" spans="1:7" ht="23.25" thickBot="1" x14ac:dyDescent="0.3">
      <c r="A41" s="107" t="s">
        <v>91</v>
      </c>
      <c r="B41" s="108"/>
      <c r="C41" s="108"/>
      <c r="D41" s="108"/>
      <c r="E41" s="108"/>
      <c r="F41" s="108"/>
      <c r="G41" s="109"/>
    </row>
    <row r="42" spans="1:7" ht="48.75" customHeight="1" thickBot="1" x14ac:dyDescent="0.3">
      <c r="A42" s="110" t="s">
        <v>99</v>
      </c>
      <c r="B42" s="111"/>
      <c r="C42" s="111"/>
      <c r="D42" s="111"/>
      <c r="E42" s="111"/>
      <c r="F42" s="111"/>
      <c r="G42" s="112"/>
    </row>
    <row r="43" spans="1:7" x14ac:dyDescent="0.25">
      <c r="A43" s="122"/>
      <c r="B43" s="38" t="s">
        <v>5</v>
      </c>
      <c r="C43" s="38" t="s">
        <v>6</v>
      </c>
      <c r="D43" s="38" t="s">
        <v>7</v>
      </c>
      <c r="E43" s="38" t="s">
        <v>8</v>
      </c>
      <c r="F43" s="38" t="s">
        <v>9</v>
      </c>
      <c r="G43" s="119"/>
    </row>
    <row r="44" spans="1:7" x14ac:dyDescent="0.25">
      <c r="A44" s="123"/>
      <c r="B44" s="22">
        <v>36</v>
      </c>
      <c r="C44" s="22">
        <v>110</v>
      </c>
      <c r="D44" s="22">
        <v>17</v>
      </c>
      <c r="E44" s="22">
        <v>110</v>
      </c>
      <c r="F44" s="22">
        <v>140</v>
      </c>
      <c r="G44" s="120"/>
    </row>
    <row r="45" spans="1:7" x14ac:dyDescent="0.25">
      <c r="A45" s="124"/>
      <c r="B45" s="23">
        <v>25</v>
      </c>
      <c r="C45" s="24">
        <v>30</v>
      </c>
      <c r="D45" s="24">
        <v>1</v>
      </c>
      <c r="E45" s="24">
        <v>20</v>
      </c>
      <c r="F45" s="24">
        <v>20</v>
      </c>
      <c r="G45" s="121"/>
    </row>
    <row r="46" spans="1:7" x14ac:dyDescent="0.25">
      <c r="A46" s="50" t="s">
        <v>10</v>
      </c>
      <c r="B46" s="51" t="s">
        <v>11</v>
      </c>
      <c r="C46" s="51" t="s">
        <v>11</v>
      </c>
      <c r="D46" s="51" t="s">
        <v>11</v>
      </c>
      <c r="E46" s="51" t="s">
        <v>11</v>
      </c>
      <c r="F46" s="51" t="s">
        <v>11</v>
      </c>
      <c r="G46" s="52" t="s">
        <v>12</v>
      </c>
    </row>
    <row r="47" spans="1:7" x14ac:dyDescent="0.25">
      <c r="A47" s="28" t="s">
        <v>92</v>
      </c>
      <c r="B47" s="47"/>
      <c r="C47" s="49"/>
      <c r="D47" s="47"/>
      <c r="E47" s="47"/>
      <c r="F47" s="47"/>
      <c r="G47" s="29">
        <f>($C$44/$C$45*C47)</f>
        <v>0</v>
      </c>
    </row>
    <row r="48" spans="1:7" x14ac:dyDescent="0.25">
      <c r="A48" s="28" t="s">
        <v>97</v>
      </c>
      <c r="B48" s="47"/>
      <c r="C48" s="49"/>
      <c r="D48" s="47"/>
      <c r="E48" s="47"/>
      <c r="F48" s="47"/>
      <c r="G48" s="29">
        <f t="shared" ref="G48:G52" si="0">($C$44/$C$45*C48)</f>
        <v>0</v>
      </c>
    </row>
    <row r="49" spans="1:7" x14ac:dyDescent="0.25">
      <c r="A49" s="28" t="s">
        <v>93</v>
      </c>
      <c r="B49" s="47"/>
      <c r="C49" s="49"/>
      <c r="D49" s="47"/>
      <c r="E49" s="47"/>
      <c r="F49" s="47"/>
      <c r="G49" s="29">
        <f t="shared" si="0"/>
        <v>0</v>
      </c>
    </row>
    <row r="50" spans="1:7" x14ac:dyDescent="0.25">
      <c r="A50" s="28" t="s">
        <v>94</v>
      </c>
      <c r="B50" s="47"/>
      <c r="C50" s="49"/>
      <c r="D50" s="47"/>
      <c r="E50" s="47"/>
      <c r="F50" s="47"/>
      <c r="G50" s="29">
        <f t="shared" si="0"/>
        <v>0</v>
      </c>
    </row>
    <row r="51" spans="1:7" x14ac:dyDescent="0.25">
      <c r="A51" s="28" t="s">
        <v>95</v>
      </c>
      <c r="B51" s="47"/>
      <c r="C51" s="49"/>
      <c r="D51" s="47"/>
      <c r="E51" s="47"/>
      <c r="F51" s="47"/>
      <c r="G51" s="29">
        <f t="shared" si="0"/>
        <v>0</v>
      </c>
    </row>
    <row r="52" spans="1:7" ht="15.75" thickBot="1" x14ac:dyDescent="0.3">
      <c r="A52" s="28" t="s">
        <v>96</v>
      </c>
      <c r="B52" s="47"/>
      <c r="C52" s="49"/>
      <c r="D52" s="47"/>
      <c r="E52" s="47"/>
      <c r="F52" s="47"/>
      <c r="G52" s="29">
        <f t="shared" si="0"/>
        <v>0</v>
      </c>
    </row>
    <row r="53" spans="1:7" ht="15.75" thickBot="1" x14ac:dyDescent="0.3">
      <c r="A53" s="117" t="s">
        <v>98</v>
      </c>
      <c r="B53" s="118"/>
      <c r="C53" s="118"/>
      <c r="D53" s="118"/>
      <c r="E53" s="118"/>
      <c r="F53" s="118"/>
      <c r="G53" s="26">
        <f>SUM(G47:G52)</f>
        <v>0</v>
      </c>
    </row>
    <row r="54" spans="1:7" ht="15.75" thickBot="1" x14ac:dyDescent="0.3">
      <c r="A54" s="5"/>
    </row>
    <row r="55" spans="1:7" ht="23.25" thickBot="1" x14ac:dyDescent="0.3">
      <c r="A55" s="107" t="s">
        <v>4</v>
      </c>
      <c r="B55" s="108"/>
      <c r="C55" s="108"/>
      <c r="D55" s="108"/>
      <c r="E55" s="108"/>
      <c r="F55" s="108"/>
      <c r="G55" s="109"/>
    </row>
    <row r="56" spans="1:7" ht="38.25" customHeight="1" thickBot="1" x14ac:dyDescent="0.3">
      <c r="A56" s="110" t="s">
        <v>99</v>
      </c>
      <c r="B56" s="111"/>
      <c r="C56" s="111"/>
      <c r="D56" s="111"/>
      <c r="E56" s="111"/>
      <c r="F56" s="111"/>
      <c r="G56" s="112"/>
    </row>
    <row r="57" spans="1:7" x14ac:dyDescent="0.25">
      <c r="A57" s="122"/>
      <c r="B57" s="38" t="s">
        <v>5</v>
      </c>
      <c r="C57" s="38" t="s">
        <v>6</v>
      </c>
      <c r="D57" s="38" t="s">
        <v>7</v>
      </c>
      <c r="E57" s="38" t="s">
        <v>8</v>
      </c>
      <c r="F57" s="38" t="s">
        <v>9</v>
      </c>
      <c r="G57" s="119"/>
    </row>
    <row r="58" spans="1:7" x14ac:dyDescent="0.25">
      <c r="A58" s="123"/>
      <c r="B58" s="22">
        <v>36</v>
      </c>
      <c r="C58" s="22">
        <v>110</v>
      </c>
      <c r="D58" s="22">
        <v>17</v>
      </c>
      <c r="E58" s="22">
        <v>110</v>
      </c>
      <c r="F58" s="22">
        <v>140</v>
      </c>
      <c r="G58" s="120"/>
    </row>
    <row r="59" spans="1:7" x14ac:dyDescent="0.25">
      <c r="A59" s="124"/>
      <c r="B59" s="23">
        <v>25</v>
      </c>
      <c r="C59" s="24">
        <v>30</v>
      </c>
      <c r="D59" s="24">
        <v>1</v>
      </c>
      <c r="E59" s="24">
        <v>20</v>
      </c>
      <c r="F59" s="24">
        <v>20</v>
      </c>
      <c r="G59" s="121"/>
    </row>
    <row r="60" spans="1:7" ht="15.75" thickBot="1" x14ac:dyDescent="0.3">
      <c r="A60" s="39" t="s">
        <v>10</v>
      </c>
      <c r="B60" s="40" t="s">
        <v>11</v>
      </c>
      <c r="C60" s="40" t="s">
        <v>11</v>
      </c>
      <c r="D60" s="40" t="s">
        <v>11</v>
      </c>
      <c r="E60" s="40" t="s">
        <v>11</v>
      </c>
      <c r="F60" s="40" t="s">
        <v>11</v>
      </c>
      <c r="G60" s="41" t="s">
        <v>12</v>
      </c>
    </row>
    <row r="61" spans="1:7" x14ac:dyDescent="0.25">
      <c r="A61" s="35" t="s">
        <v>13</v>
      </c>
      <c r="B61" s="46"/>
      <c r="C61" s="46"/>
      <c r="D61" s="46"/>
      <c r="E61" s="46"/>
      <c r="F61" s="46"/>
      <c r="G61" s="37">
        <f>($B$58/$B$59*B61) + ($C$58/$C$59*C61) + ($D$58/$D$59*D61) + ($E$58/$E$59*E61) + ($F$58/$F$59*F61)</f>
        <v>0</v>
      </c>
    </row>
    <row r="62" spans="1:7" x14ac:dyDescent="0.25">
      <c r="A62" s="28" t="s">
        <v>14</v>
      </c>
      <c r="B62" s="49"/>
      <c r="C62" s="47"/>
      <c r="D62" s="47"/>
      <c r="E62" s="47"/>
      <c r="F62" s="47"/>
      <c r="G62" s="29">
        <f t="shared" ref="G62:G80" si="1">($B$58/$B$59*B62) + ($C$58/$C$59*C62) + ($D$58/$D$59*D62) + ($E$58/$E$59*E62) + ($F$58/$F$59*F62)</f>
        <v>0</v>
      </c>
    </row>
    <row r="63" spans="1:7" x14ac:dyDescent="0.25">
      <c r="A63" s="28" t="s">
        <v>15</v>
      </c>
      <c r="B63" s="47"/>
      <c r="C63" s="47"/>
      <c r="D63" s="47"/>
      <c r="E63" s="47"/>
      <c r="F63" s="47"/>
      <c r="G63" s="29">
        <f t="shared" si="1"/>
        <v>0</v>
      </c>
    </row>
    <row r="64" spans="1:7" x14ac:dyDescent="0.25">
      <c r="A64" s="28" t="s">
        <v>16</v>
      </c>
      <c r="B64" s="49"/>
      <c r="C64" s="47"/>
      <c r="D64" s="49"/>
      <c r="E64" s="47"/>
      <c r="F64" s="47"/>
      <c r="G64" s="29">
        <f t="shared" si="1"/>
        <v>0</v>
      </c>
    </row>
    <row r="65" spans="1:7" x14ac:dyDescent="0.25">
      <c r="A65" s="28" t="s">
        <v>17</v>
      </c>
      <c r="B65" s="47"/>
      <c r="C65" s="47"/>
      <c r="D65" s="47"/>
      <c r="E65" s="47"/>
      <c r="F65" s="47"/>
      <c r="G65" s="29">
        <f t="shared" si="1"/>
        <v>0</v>
      </c>
    </row>
    <row r="66" spans="1:7" x14ac:dyDescent="0.25">
      <c r="A66" s="28" t="s">
        <v>18</v>
      </c>
      <c r="B66" s="49"/>
      <c r="C66" s="47"/>
      <c r="D66" s="49"/>
      <c r="E66" s="47"/>
      <c r="F66" s="47"/>
      <c r="G66" s="29">
        <f t="shared" si="1"/>
        <v>0</v>
      </c>
    </row>
    <row r="67" spans="1:7" x14ac:dyDescent="0.25">
      <c r="A67" s="28" t="s">
        <v>19</v>
      </c>
      <c r="B67" s="49"/>
      <c r="C67" s="49"/>
      <c r="D67" s="49"/>
      <c r="E67" s="49"/>
      <c r="F67" s="47"/>
      <c r="G67" s="29">
        <f t="shared" si="1"/>
        <v>0</v>
      </c>
    </row>
    <row r="68" spans="1:7" x14ac:dyDescent="0.25">
      <c r="A68" s="28" t="s">
        <v>20</v>
      </c>
      <c r="B68" s="49"/>
      <c r="C68" s="47"/>
      <c r="D68" s="47"/>
      <c r="E68" s="47"/>
      <c r="F68" s="47"/>
      <c r="G68" s="29">
        <f t="shared" si="1"/>
        <v>0</v>
      </c>
    </row>
    <row r="69" spans="1:7" x14ac:dyDescent="0.25">
      <c r="A69" s="28" t="s">
        <v>21</v>
      </c>
      <c r="B69" s="47"/>
      <c r="C69" s="47"/>
      <c r="D69" s="47"/>
      <c r="E69" s="47"/>
      <c r="F69" s="47"/>
      <c r="G69" s="29">
        <f t="shared" si="1"/>
        <v>0</v>
      </c>
    </row>
    <row r="70" spans="1:7" x14ac:dyDescent="0.25">
      <c r="A70" s="28" t="s">
        <v>22</v>
      </c>
      <c r="B70" s="49"/>
      <c r="C70" s="47"/>
      <c r="D70" s="47"/>
      <c r="E70" s="47"/>
      <c r="F70" s="47"/>
      <c r="G70" s="29">
        <f t="shared" si="1"/>
        <v>0</v>
      </c>
    </row>
    <row r="71" spans="1:7" x14ac:dyDescent="0.25">
      <c r="A71" s="28" t="s">
        <v>23</v>
      </c>
      <c r="B71" s="47"/>
      <c r="C71" s="47"/>
      <c r="D71" s="47"/>
      <c r="E71" s="47"/>
      <c r="F71" s="47"/>
      <c r="G71" s="29">
        <f t="shared" si="1"/>
        <v>0</v>
      </c>
    </row>
    <row r="72" spans="1:7" x14ac:dyDescent="0.25">
      <c r="A72" s="28" t="s">
        <v>24</v>
      </c>
      <c r="B72" s="47"/>
      <c r="C72" s="49"/>
      <c r="D72" s="47"/>
      <c r="E72" s="47"/>
      <c r="F72" s="47"/>
      <c r="G72" s="29">
        <f t="shared" si="1"/>
        <v>0</v>
      </c>
    </row>
    <row r="73" spans="1:7" x14ac:dyDescent="0.25">
      <c r="A73" s="28" t="s">
        <v>25</v>
      </c>
      <c r="B73" s="47"/>
      <c r="C73" s="47"/>
      <c r="D73" s="47"/>
      <c r="E73" s="47"/>
      <c r="F73" s="47"/>
      <c r="G73" s="29">
        <f t="shared" si="1"/>
        <v>0</v>
      </c>
    </row>
    <row r="74" spans="1:7" x14ac:dyDescent="0.25">
      <c r="A74" s="28" t="s">
        <v>26</v>
      </c>
      <c r="B74" s="47"/>
      <c r="C74" s="47"/>
      <c r="D74" s="47"/>
      <c r="E74" s="47"/>
      <c r="F74" s="47"/>
      <c r="G74" s="29">
        <f t="shared" si="1"/>
        <v>0</v>
      </c>
    </row>
    <row r="75" spans="1:7" x14ac:dyDescent="0.25">
      <c r="A75" s="28" t="s">
        <v>27</v>
      </c>
      <c r="B75" s="47"/>
      <c r="C75" s="49"/>
      <c r="D75" s="47"/>
      <c r="E75" s="47"/>
      <c r="F75" s="47"/>
      <c r="G75" s="29">
        <f t="shared" si="1"/>
        <v>0</v>
      </c>
    </row>
    <row r="76" spans="1:7" x14ac:dyDescent="0.25">
      <c r="A76" s="28" t="s">
        <v>28</v>
      </c>
      <c r="B76" s="47"/>
      <c r="C76" s="47"/>
      <c r="D76" s="47"/>
      <c r="E76" s="47"/>
      <c r="F76" s="49"/>
      <c r="G76" s="29">
        <f t="shared" si="1"/>
        <v>0</v>
      </c>
    </row>
    <row r="77" spans="1:7" x14ac:dyDescent="0.25">
      <c r="A77" s="28" t="s">
        <v>29</v>
      </c>
      <c r="B77" s="47"/>
      <c r="C77" s="47"/>
      <c r="D77" s="49"/>
      <c r="E77" s="47"/>
      <c r="F77" s="47"/>
      <c r="G77" s="29">
        <f t="shared" si="1"/>
        <v>0</v>
      </c>
    </row>
    <row r="78" spans="1:7" x14ac:dyDescent="0.25">
      <c r="A78" s="28" t="s">
        <v>30</v>
      </c>
      <c r="B78" s="47"/>
      <c r="C78" s="47"/>
      <c r="D78" s="49"/>
      <c r="E78" s="47"/>
      <c r="F78" s="47"/>
      <c r="G78" s="29">
        <f t="shared" si="1"/>
        <v>0</v>
      </c>
    </row>
    <row r="79" spans="1:7" x14ac:dyDescent="0.25">
      <c r="A79" s="28" t="s">
        <v>31</v>
      </c>
      <c r="B79" s="47"/>
      <c r="C79" s="47"/>
      <c r="D79" s="47"/>
      <c r="E79" s="47"/>
      <c r="F79" s="47"/>
      <c r="G79" s="29">
        <f t="shared" si="1"/>
        <v>0</v>
      </c>
    </row>
    <row r="80" spans="1:7" ht="15.75" thickBot="1" x14ac:dyDescent="0.3">
      <c r="A80" s="30" t="s">
        <v>32</v>
      </c>
      <c r="B80" s="48"/>
      <c r="C80" s="48"/>
      <c r="D80" s="49"/>
      <c r="E80" s="48"/>
      <c r="F80" s="48"/>
      <c r="G80" s="31">
        <f t="shared" si="1"/>
        <v>0</v>
      </c>
    </row>
    <row r="81" spans="1:7" ht="15.75" thickBot="1" x14ac:dyDescent="0.3">
      <c r="A81" s="117" t="s">
        <v>100</v>
      </c>
      <c r="B81" s="118"/>
      <c r="C81" s="118"/>
      <c r="D81" s="118"/>
      <c r="E81" s="118"/>
      <c r="F81" s="118"/>
      <c r="G81" s="26">
        <f>SUM(G61:G80)</f>
        <v>0</v>
      </c>
    </row>
    <row r="82" spans="1:7" ht="15.75" thickBot="1" x14ac:dyDescent="0.3"/>
    <row r="83" spans="1:7" ht="21" customHeight="1" thickBot="1" x14ac:dyDescent="0.3">
      <c r="A83" s="107" t="s">
        <v>34</v>
      </c>
      <c r="B83" s="108"/>
      <c r="C83" s="108"/>
      <c r="D83" s="108"/>
      <c r="E83" s="108"/>
      <c r="F83" s="108"/>
      <c r="G83" s="109"/>
    </row>
    <row r="84" spans="1:7" ht="38.25" customHeight="1" thickBot="1" x14ac:dyDescent="0.3">
      <c r="A84" s="110" t="s">
        <v>99</v>
      </c>
      <c r="B84" s="111"/>
      <c r="C84" s="111"/>
      <c r="D84" s="111"/>
      <c r="E84" s="111"/>
      <c r="F84" s="111"/>
      <c r="G84" s="112"/>
    </row>
    <row r="85" spans="1:7" x14ac:dyDescent="0.25">
      <c r="A85" s="113"/>
      <c r="B85" s="38" t="s">
        <v>5</v>
      </c>
      <c r="C85" s="38" t="s">
        <v>6</v>
      </c>
      <c r="D85" s="38" t="s">
        <v>7</v>
      </c>
      <c r="E85" s="38" t="s">
        <v>8</v>
      </c>
      <c r="F85" s="38" t="s">
        <v>9</v>
      </c>
      <c r="G85" s="115"/>
    </row>
    <row r="86" spans="1:7" x14ac:dyDescent="0.25">
      <c r="A86" s="114"/>
      <c r="B86" s="22">
        <v>36</v>
      </c>
      <c r="C86" s="22">
        <v>110</v>
      </c>
      <c r="D86" s="22">
        <v>17</v>
      </c>
      <c r="E86" s="22">
        <v>110</v>
      </c>
      <c r="F86" s="22">
        <v>140</v>
      </c>
      <c r="G86" s="116"/>
    </row>
    <row r="87" spans="1:7" x14ac:dyDescent="0.25">
      <c r="A87" s="114"/>
      <c r="B87" s="23">
        <v>25</v>
      </c>
      <c r="C87" s="24">
        <v>30</v>
      </c>
      <c r="D87" s="24">
        <v>1</v>
      </c>
      <c r="E87" s="24">
        <v>20</v>
      </c>
      <c r="F87" s="24">
        <v>20</v>
      </c>
      <c r="G87" s="116"/>
    </row>
    <row r="88" spans="1:7" ht="15.75" thickBot="1" x14ac:dyDescent="0.3">
      <c r="A88" s="39" t="s">
        <v>10</v>
      </c>
      <c r="B88" s="40" t="s">
        <v>11</v>
      </c>
      <c r="C88" s="40" t="s">
        <v>11</v>
      </c>
      <c r="D88" s="40" t="s">
        <v>11</v>
      </c>
      <c r="E88" s="40" t="s">
        <v>11</v>
      </c>
      <c r="F88" s="40" t="s">
        <v>11</v>
      </c>
      <c r="G88" s="41" t="s">
        <v>12</v>
      </c>
    </row>
    <row r="89" spans="1:7" x14ac:dyDescent="0.25">
      <c r="A89" s="42" t="s">
        <v>35</v>
      </c>
      <c r="B89" s="36"/>
      <c r="C89" s="49"/>
      <c r="D89" s="49"/>
      <c r="E89" s="36"/>
      <c r="F89" s="36"/>
      <c r="G89" s="32">
        <f t="shared" ref="G89:G104" si="2">($B$58/$B$59*B89) + ($C$58/$C$59*C89) + ($D$58/$D$59*D89) + ($E$58/$E$59*E89) + ($F$58/$F$59*F89)</f>
        <v>0</v>
      </c>
    </row>
    <row r="90" spans="1:7" x14ac:dyDescent="0.25">
      <c r="A90" s="33" t="s">
        <v>36</v>
      </c>
      <c r="B90" s="49"/>
      <c r="C90" s="49"/>
      <c r="D90" s="25"/>
      <c r="E90" s="25"/>
      <c r="F90" s="25"/>
      <c r="G90" s="31">
        <f t="shared" si="2"/>
        <v>0</v>
      </c>
    </row>
    <row r="91" spans="1:7" x14ac:dyDescent="0.25">
      <c r="A91" s="33" t="s">
        <v>37</v>
      </c>
      <c r="B91" s="49"/>
      <c r="C91" s="49"/>
      <c r="D91" s="49"/>
      <c r="E91" s="25"/>
      <c r="F91" s="25"/>
      <c r="G91" s="31">
        <f t="shared" si="2"/>
        <v>0</v>
      </c>
    </row>
    <row r="92" spans="1:7" x14ac:dyDescent="0.25">
      <c r="A92" s="33" t="s">
        <v>38</v>
      </c>
      <c r="B92" s="25"/>
      <c r="C92" s="49"/>
      <c r="D92" s="25"/>
      <c r="E92" s="49"/>
      <c r="F92" s="25"/>
      <c r="G92" s="31">
        <f t="shared" si="2"/>
        <v>0</v>
      </c>
    </row>
    <row r="93" spans="1:7" x14ac:dyDescent="0.25">
      <c r="A93" s="33" t="s">
        <v>39</v>
      </c>
      <c r="B93" s="25"/>
      <c r="C93" s="49"/>
      <c r="D93" s="49"/>
      <c r="E93" s="25"/>
      <c r="F93" s="25"/>
      <c r="G93" s="31">
        <f t="shared" si="2"/>
        <v>0</v>
      </c>
    </row>
    <row r="94" spans="1:7" x14ac:dyDescent="0.25">
      <c r="A94" s="33" t="s">
        <v>40</v>
      </c>
      <c r="B94" s="25"/>
      <c r="C94" s="49"/>
      <c r="D94" s="49"/>
      <c r="E94" s="25"/>
      <c r="F94" s="25"/>
      <c r="G94" s="31">
        <f t="shared" si="2"/>
        <v>0</v>
      </c>
    </row>
    <row r="95" spans="1:7" x14ac:dyDescent="0.25">
      <c r="A95" s="33" t="s">
        <v>41</v>
      </c>
      <c r="B95" s="25"/>
      <c r="C95" s="49"/>
      <c r="D95" s="49"/>
      <c r="E95" s="25"/>
      <c r="F95" s="25"/>
      <c r="G95" s="31">
        <f t="shared" si="2"/>
        <v>0</v>
      </c>
    </row>
    <row r="96" spans="1:7" x14ac:dyDescent="0.25">
      <c r="A96" s="33" t="s">
        <v>42</v>
      </c>
      <c r="B96" s="25"/>
      <c r="C96" s="25"/>
      <c r="D96" s="25"/>
      <c r="E96" s="25"/>
      <c r="F96" s="25"/>
      <c r="G96" s="31">
        <f t="shared" si="2"/>
        <v>0</v>
      </c>
    </row>
    <row r="97" spans="1:7" x14ac:dyDescent="0.25">
      <c r="A97" s="33" t="s">
        <v>43</v>
      </c>
      <c r="B97" s="25"/>
      <c r="C97" s="49"/>
      <c r="D97" s="25"/>
      <c r="E97" s="25"/>
      <c r="F97" s="25"/>
      <c r="G97" s="31">
        <f t="shared" si="2"/>
        <v>0</v>
      </c>
    </row>
    <row r="98" spans="1:7" x14ac:dyDescent="0.25">
      <c r="A98" s="33" t="s">
        <v>44</v>
      </c>
      <c r="B98" s="25"/>
      <c r="C98" s="49"/>
      <c r="D98" s="49"/>
      <c r="E98" s="25"/>
      <c r="F98" s="25"/>
      <c r="G98" s="31">
        <f t="shared" si="2"/>
        <v>0</v>
      </c>
    </row>
    <row r="99" spans="1:7" x14ac:dyDescent="0.25">
      <c r="A99" s="33" t="s">
        <v>45</v>
      </c>
      <c r="B99" s="25"/>
      <c r="C99" s="49"/>
      <c r="D99" s="49"/>
      <c r="E99" s="25"/>
      <c r="F99" s="25"/>
      <c r="G99" s="31">
        <f t="shared" si="2"/>
        <v>0</v>
      </c>
    </row>
    <row r="100" spans="1:7" x14ac:dyDescent="0.25">
      <c r="A100" s="33" t="s">
        <v>46</v>
      </c>
      <c r="B100" s="25"/>
      <c r="C100" s="49"/>
      <c r="D100" s="25"/>
      <c r="E100" s="25"/>
      <c r="F100" s="25"/>
      <c r="G100" s="31">
        <f t="shared" si="2"/>
        <v>0</v>
      </c>
    </row>
    <row r="101" spans="1:7" x14ac:dyDescent="0.25">
      <c r="A101" s="34" t="s">
        <v>47</v>
      </c>
      <c r="B101" s="25"/>
      <c r="C101" s="49"/>
      <c r="D101" s="25"/>
      <c r="E101" s="25"/>
      <c r="F101" s="25"/>
      <c r="G101" s="31">
        <f t="shared" si="2"/>
        <v>0</v>
      </c>
    </row>
    <row r="102" spans="1:7" x14ac:dyDescent="0.25">
      <c r="A102" s="34" t="s">
        <v>48</v>
      </c>
      <c r="B102" s="25"/>
      <c r="C102" s="49"/>
      <c r="D102" s="25"/>
      <c r="E102" s="25"/>
      <c r="F102" s="25"/>
      <c r="G102" s="31">
        <f t="shared" si="2"/>
        <v>0</v>
      </c>
    </row>
    <row r="103" spans="1:7" x14ac:dyDescent="0.25">
      <c r="A103" s="34" t="s">
        <v>49</v>
      </c>
      <c r="B103" s="25"/>
      <c r="C103" s="49"/>
      <c r="D103" s="25"/>
      <c r="E103" s="25"/>
      <c r="F103" s="25"/>
      <c r="G103" s="31">
        <f t="shared" si="2"/>
        <v>0</v>
      </c>
    </row>
    <row r="104" spans="1:7" ht="15.75" thickBot="1" x14ac:dyDescent="0.3">
      <c r="A104" s="34" t="s">
        <v>50</v>
      </c>
      <c r="B104" s="25"/>
      <c r="C104" s="49"/>
      <c r="D104" s="49"/>
      <c r="E104" s="25"/>
      <c r="F104" s="25"/>
      <c r="G104" s="31">
        <f t="shared" si="2"/>
        <v>0</v>
      </c>
    </row>
    <row r="105" spans="1:7" ht="15.75" thickBot="1" x14ac:dyDescent="0.3">
      <c r="A105" s="117" t="s">
        <v>101</v>
      </c>
      <c r="B105" s="118"/>
      <c r="C105" s="118"/>
      <c r="D105" s="118"/>
      <c r="E105" s="118"/>
      <c r="F105" s="118"/>
      <c r="G105" s="26">
        <f>SUM(G89:G104)</f>
        <v>0</v>
      </c>
    </row>
    <row r="106" spans="1:7" ht="21" thickBot="1" x14ac:dyDescent="0.35">
      <c r="A106" s="7"/>
    </row>
    <row r="107" spans="1:7" ht="21" customHeight="1" thickBot="1" x14ac:dyDescent="0.3">
      <c r="A107" s="107" t="s">
        <v>52</v>
      </c>
      <c r="B107" s="108"/>
      <c r="C107" s="108"/>
      <c r="D107" s="108"/>
      <c r="E107" s="108"/>
      <c r="F107" s="108"/>
      <c r="G107" s="109"/>
    </row>
    <row r="108" spans="1:7" ht="38.25" customHeight="1" thickBot="1" x14ac:dyDescent="0.3">
      <c r="A108" s="110" t="s">
        <v>99</v>
      </c>
      <c r="B108" s="111"/>
      <c r="C108" s="111"/>
      <c r="D108" s="111"/>
      <c r="E108" s="111"/>
      <c r="F108" s="111"/>
      <c r="G108" s="112"/>
    </row>
    <row r="109" spans="1:7" x14ac:dyDescent="0.25">
      <c r="A109" s="113"/>
      <c r="B109" s="38" t="s">
        <v>5</v>
      </c>
      <c r="C109" s="38" t="s">
        <v>6</v>
      </c>
      <c r="D109" s="38" t="s">
        <v>7</v>
      </c>
      <c r="E109" s="38" t="s">
        <v>8</v>
      </c>
      <c r="F109" s="38" t="s">
        <v>9</v>
      </c>
      <c r="G109" s="115"/>
    </row>
    <row r="110" spans="1:7" x14ac:dyDescent="0.25">
      <c r="A110" s="114"/>
      <c r="B110" s="22">
        <v>36</v>
      </c>
      <c r="C110" s="22">
        <v>110</v>
      </c>
      <c r="D110" s="22">
        <v>17</v>
      </c>
      <c r="E110" s="22">
        <v>110</v>
      </c>
      <c r="F110" s="22">
        <v>140</v>
      </c>
      <c r="G110" s="116"/>
    </row>
    <row r="111" spans="1:7" x14ac:dyDescent="0.25">
      <c r="A111" s="114"/>
      <c r="B111" s="23">
        <v>25</v>
      </c>
      <c r="C111" s="24">
        <v>30</v>
      </c>
      <c r="D111" s="24">
        <v>1</v>
      </c>
      <c r="E111" s="24">
        <v>20</v>
      </c>
      <c r="F111" s="24">
        <v>20</v>
      </c>
      <c r="G111" s="116"/>
    </row>
    <row r="112" spans="1:7" ht="15.75" thickBot="1" x14ac:dyDescent="0.3">
      <c r="A112" s="39" t="s">
        <v>10</v>
      </c>
      <c r="B112" s="40" t="s">
        <v>11</v>
      </c>
      <c r="C112" s="40" t="s">
        <v>11</v>
      </c>
      <c r="D112" s="40" t="s">
        <v>11</v>
      </c>
      <c r="E112" s="40" t="s">
        <v>11</v>
      </c>
      <c r="F112" s="40" t="s">
        <v>11</v>
      </c>
      <c r="G112" s="41" t="s">
        <v>12</v>
      </c>
    </row>
    <row r="113" spans="1:7" x14ac:dyDescent="0.25">
      <c r="A113" s="42" t="s">
        <v>53</v>
      </c>
      <c r="B113" s="49"/>
      <c r="C113" s="25"/>
      <c r="D113" s="25"/>
      <c r="E113" s="25"/>
      <c r="F113" s="25"/>
      <c r="G113" s="29">
        <f t="shared" ref="G113:G141" si="3">($B$58/$B$59*B113) + ($C$58/$C$59*C113) + ($D$58/$D$59*D113) + ($E$58/$E$59*E113) + ($F$58/$F$59*F113)</f>
        <v>0</v>
      </c>
    </row>
    <row r="114" spans="1:7" x14ac:dyDescent="0.25">
      <c r="A114" s="33" t="s">
        <v>54</v>
      </c>
      <c r="B114" s="49"/>
      <c r="C114" s="25"/>
      <c r="D114" s="49"/>
      <c r="E114" s="25"/>
      <c r="F114" s="25"/>
      <c r="G114" s="29">
        <f t="shared" si="3"/>
        <v>0</v>
      </c>
    </row>
    <row r="115" spans="1:7" x14ac:dyDescent="0.25">
      <c r="A115" s="33" t="s">
        <v>55</v>
      </c>
      <c r="B115" s="49"/>
      <c r="C115" s="25"/>
      <c r="D115" s="25"/>
      <c r="E115" s="25"/>
      <c r="F115" s="25"/>
      <c r="G115" s="29">
        <f t="shared" si="3"/>
        <v>0</v>
      </c>
    </row>
    <row r="116" spans="1:7" x14ac:dyDescent="0.25">
      <c r="A116" s="33" t="s">
        <v>56</v>
      </c>
      <c r="B116" s="49"/>
      <c r="C116" s="25"/>
      <c r="D116" s="49"/>
      <c r="E116" s="49"/>
      <c r="F116" s="49"/>
      <c r="G116" s="29">
        <f t="shared" si="3"/>
        <v>0</v>
      </c>
    </row>
    <row r="117" spans="1:7" x14ac:dyDescent="0.25">
      <c r="A117" s="33" t="s">
        <v>57</v>
      </c>
      <c r="B117" s="49"/>
      <c r="C117" s="49"/>
      <c r="D117" s="49"/>
      <c r="E117" s="25"/>
      <c r="F117" s="25"/>
      <c r="G117" s="29">
        <f t="shared" si="3"/>
        <v>0</v>
      </c>
    </row>
    <row r="118" spans="1:7" x14ac:dyDescent="0.25">
      <c r="A118" s="33" t="s">
        <v>58</v>
      </c>
      <c r="B118" s="25"/>
      <c r="C118" s="25"/>
      <c r="D118" s="25"/>
      <c r="E118" s="25"/>
      <c r="F118" s="49"/>
      <c r="G118" s="29">
        <f t="shared" si="3"/>
        <v>0</v>
      </c>
    </row>
    <row r="119" spans="1:7" x14ac:dyDescent="0.25">
      <c r="A119" s="33" t="s">
        <v>59</v>
      </c>
      <c r="B119" s="49"/>
      <c r="C119" s="49"/>
      <c r="D119" s="49"/>
      <c r="E119" s="25"/>
      <c r="F119" s="25"/>
      <c r="G119" s="29">
        <f t="shared" si="3"/>
        <v>0</v>
      </c>
    </row>
    <row r="120" spans="1:7" x14ac:dyDescent="0.25">
      <c r="A120" s="33" t="s">
        <v>60</v>
      </c>
      <c r="B120" s="25"/>
      <c r="C120" s="25"/>
      <c r="D120" s="25"/>
      <c r="E120" s="25"/>
      <c r="F120" s="25"/>
      <c r="G120" s="29">
        <f t="shared" si="3"/>
        <v>0</v>
      </c>
    </row>
    <row r="121" spans="1:7" x14ac:dyDescent="0.25">
      <c r="A121" s="33" t="s">
        <v>61</v>
      </c>
      <c r="B121" s="49"/>
      <c r="C121" s="25"/>
      <c r="D121" s="25"/>
      <c r="E121" s="25"/>
      <c r="F121" s="25"/>
      <c r="G121" s="29">
        <f t="shared" si="3"/>
        <v>0</v>
      </c>
    </row>
    <row r="122" spans="1:7" x14ac:dyDescent="0.25">
      <c r="A122" s="33" t="s">
        <v>62</v>
      </c>
      <c r="B122" s="49"/>
      <c r="C122" s="49"/>
      <c r="D122" s="49"/>
      <c r="E122" s="49"/>
      <c r="F122" s="49"/>
      <c r="G122" s="29">
        <f t="shared" si="3"/>
        <v>0</v>
      </c>
    </row>
    <row r="123" spans="1:7" x14ac:dyDescent="0.25">
      <c r="A123" s="33" t="s">
        <v>63</v>
      </c>
      <c r="B123" s="49"/>
      <c r="C123" s="49"/>
      <c r="D123" s="25"/>
      <c r="E123" s="25"/>
      <c r="F123" s="25"/>
      <c r="G123" s="29">
        <f t="shared" si="3"/>
        <v>0</v>
      </c>
    </row>
    <row r="124" spans="1:7" x14ac:dyDescent="0.25">
      <c r="A124" s="33" t="s">
        <v>64</v>
      </c>
      <c r="B124" s="49"/>
      <c r="C124" s="49"/>
      <c r="D124" s="25"/>
      <c r="E124" s="25"/>
      <c r="F124" s="49"/>
      <c r="G124" s="29">
        <f t="shared" si="3"/>
        <v>0</v>
      </c>
    </row>
    <row r="125" spans="1:7" x14ac:dyDescent="0.25">
      <c r="A125" s="33" t="s">
        <v>65</v>
      </c>
      <c r="B125" s="25"/>
      <c r="C125" s="49"/>
      <c r="D125" s="49"/>
      <c r="E125" s="49"/>
      <c r="F125" s="25"/>
      <c r="G125" s="29">
        <f t="shared" si="3"/>
        <v>0</v>
      </c>
    </row>
    <row r="126" spans="1:7" x14ac:dyDescent="0.25">
      <c r="A126" s="33" t="s">
        <v>66</v>
      </c>
      <c r="B126" s="49"/>
      <c r="C126" s="25"/>
      <c r="D126" s="49"/>
      <c r="E126" s="25"/>
      <c r="F126" s="49"/>
      <c r="G126" s="29">
        <f t="shared" si="3"/>
        <v>0</v>
      </c>
    </row>
    <row r="127" spans="1:7" x14ac:dyDescent="0.25">
      <c r="A127" s="33" t="s">
        <v>67</v>
      </c>
      <c r="B127" s="49"/>
      <c r="C127" s="25"/>
      <c r="D127" s="49"/>
      <c r="E127" s="25"/>
      <c r="F127" s="25"/>
      <c r="G127" s="29">
        <f t="shared" si="3"/>
        <v>0</v>
      </c>
    </row>
    <row r="128" spans="1:7" x14ac:dyDescent="0.25">
      <c r="A128" s="33" t="s">
        <v>68</v>
      </c>
      <c r="B128" s="49"/>
      <c r="C128" s="25"/>
      <c r="D128" s="25"/>
      <c r="E128" s="49"/>
      <c r="F128" s="25"/>
      <c r="G128" s="29">
        <f t="shared" si="3"/>
        <v>0</v>
      </c>
    </row>
    <row r="129" spans="1:7" x14ac:dyDescent="0.25">
      <c r="A129" s="33" t="s">
        <v>69</v>
      </c>
      <c r="B129" s="49"/>
      <c r="C129" s="25"/>
      <c r="D129" s="25"/>
      <c r="E129" s="25"/>
      <c r="F129" s="25"/>
      <c r="G129" s="29">
        <f t="shared" si="3"/>
        <v>0</v>
      </c>
    </row>
    <row r="130" spans="1:7" x14ac:dyDescent="0.25">
      <c r="A130" s="33" t="s">
        <v>70</v>
      </c>
      <c r="B130" s="25"/>
      <c r="C130" s="49"/>
      <c r="D130" s="25"/>
      <c r="E130" s="25"/>
      <c r="F130" s="25"/>
      <c r="G130" s="29">
        <f t="shared" si="3"/>
        <v>0</v>
      </c>
    </row>
    <row r="131" spans="1:7" x14ac:dyDescent="0.25">
      <c r="A131" s="33" t="s">
        <v>71</v>
      </c>
      <c r="B131" s="25"/>
      <c r="C131" s="49"/>
      <c r="D131" s="25"/>
      <c r="E131" s="25"/>
      <c r="F131" s="25"/>
      <c r="G131" s="29">
        <f t="shared" si="3"/>
        <v>0</v>
      </c>
    </row>
    <row r="132" spans="1:7" x14ac:dyDescent="0.25">
      <c r="A132" s="33" t="s">
        <v>102</v>
      </c>
      <c r="B132" s="25"/>
      <c r="C132" s="49"/>
      <c r="D132" s="25"/>
      <c r="E132" s="25"/>
      <c r="F132" s="25"/>
      <c r="G132" s="29">
        <f t="shared" si="3"/>
        <v>0</v>
      </c>
    </row>
    <row r="133" spans="1:7" x14ac:dyDescent="0.25">
      <c r="A133" s="33" t="s">
        <v>103</v>
      </c>
      <c r="B133" s="25"/>
      <c r="C133" s="25"/>
      <c r="D133" s="49"/>
      <c r="E133" s="25"/>
      <c r="F133" s="25"/>
      <c r="G133" s="29">
        <f t="shared" si="3"/>
        <v>0</v>
      </c>
    </row>
    <row r="134" spans="1:7" x14ac:dyDescent="0.25">
      <c r="A134" s="33" t="s">
        <v>104</v>
      </c>
      <c r="B134" s="25"/>
      <c r="C134" s="49"/>
      <c r="D134" s="25"/>
      <c r="E134" s="25"/>
      <c r="F134" s="25"/>
      <c r="G134" s="29">
        <f t="shared" si="3"/>
        <v>0</v>
      </c>
    </row>
    <row r="135" spans="1:7" x14ac:dyDescent="0.25">
      <c r="A135" s="33" t="s">
        <v>105</v>
      </c>
      <c r="B135" s="25"/>
      <c r="C135" s="49"/>
      <c r="D135" s="49"/>
      <c r="E135" s="25"/>
      <c r="F135" s="49"/>
      <c r="G135" s="29">
        <f t="shared" si="3"/>
        <v>0</v>
      </c>
    </row>
    <row r="136" spans="1:7" x14ac:dyDescent="0.25">
      <c r="A136" s="33" t="s">
        <v>106</v>
      </c>
      <c r="B136" s="25"/>
      <c r="C136" s="25"/>
      <c r="D136" s="25"/>
      <c r="E136" s="25"/>
      <c r="F136" s="25"/>
      <c r="G136" s="29">
        <f t="shared" si="3"/>
        <v>0</v>
      </c>
    </row>
    <row r="137" spans="1:7" x14ac:dyDescent="0.25">
      <c r="A137" s="33" t="s">
        <v>107</v>
      </c>
      <c r="B137" s="25"/>
      <c r="C137" s="25"/>
      <c r="D137" s="25"/>
      <c r="E137" s="25"/>
      <c r="F137" s="25"/>
      <c r="G137" s="29">
        <f t="shared" si="3"/>
        <v>0</v>
      </c>
    </row>
    <row r="138" spans="1:7" x14ac:dyDescent="0.25">
      <c r="A138" s="33" t="s">
        <v>108</v>
      </c>
      <c r="B138" s="25"/>
      <c r="C138" s="25"/>
      <c r="D138" s="25"/>
      <c r="E138" s="49"/>
      <c r="F138" s="49"/>
      <c r="G138" s="29">
        <f t="shared" si="3"/>
        <v>0</v>
      </c>
    </row>
    <row r="139" spans="1:7" x14ac:dyDescent="0.25">
      <c r="A139" s="33" t="s">
        <v>109</v>
      </c>
      <c r="B139" s="25"/>
      <c r="C139" s="25"/>
      <c r="D139" s="49"/>
      <c r="E139" s="49"/>
      <c r="F139" s="49"/>
      <c r="G139" s="29">
        <f t="shared" si="3"/>
        <v>0</v>
      </c>
    </row>
    <row r="140" spans="1:7" x14ac:dyDescent="0.25">
      <c r="A140" s="33" t="s">
        <v>110</v>
      </c>
      <c r="B140" s="25"/>
      <c r="C140" s="25"/>
      <c r="D140" s="49"/>
      <c r="E140" s="25"/>
      <c r="F140" s="25"/>
      <c r="G140" s="29">
        <f t="shared" si="3"/>
        <v>0</v>
      </c>
    </row>
    <row r="141" spans="1:7" ht="15.75" thickBot="1" x14ac:dyDescent="0.3">
      <c r="A141" s="33" t="s">
        <v>111</v>
      </c>
      <c r="B141" s="25"/>
      <c r="C141" s="25"/>
      <c r="D141" s="49"/>
      <c r="E141" s="25"/>
      <c r="F141" s="25"/>
      <c r="G141" s="29">
        <f t="shared" si="3"/>
        <v>0</v>
      </c>
    </row>
    <row r="142" spans="1:7" ht="15.75" thickBot="1" x14ac:dyDescent="0.3">
      <c r="A142" s="117" t="s">
        <v>126</v>
      </c>
      <c r="B142" s="118"/>
      <c r="C142" s="118"/>
      <c r="D142" s="118"/>
      <c r="E142" s="118"/>
      <c r="F142" s="118"/>
      <c r="G142" s="26">
        <f>SUM(G113:G141)</f>
        <v>0</v>
      </c>
    </row>
    <row r="143" spans="1:7" ht="15.75" thickBot="1" x14ac:dyDescent="0.3"/>
    <row r="144" spans="1:7" ht="23.25" thickBot="1" x14ac:dyDescent="0.3">
      <c r="A144" s="107" t="s">
        <v>112</v>
      </c>
      <c r="B144" s="108"/>
      <c r="C144" s="108"/>
      <c r="D144" s="108"/>
      <c r="E144" s="108"/>
      <c r="F144" s="108"/>
      <c r="G144" s="109"/>
    </row>
    <row r="145" spans="1:7" ht="15.75" thickBot="1" x14ac:dyDescent="0.3">
      <c r="A145" s="127" t="s">
        <v>125</v>
      </c>
      <c r="B145" s="128"/>
      <c r="C145" s="128"/>
      <c r="D145" s="128"/>
      <c r="E145" s="128"/>
      <c r="F145" s="53" t="s">
        <v>11</v>
      </c>
      <c r="G145" s="54" t="s">
        <v>12</v>
      </c>
    </row>
    <row r="146" spans="1:7" x14ac:dyDescent="0.25">
      <c r="A146" s="129" t="s">
        <v>113</v>
      </c>
      <c r="B146" s="130"/>
      <c r="C146" s="130"/>
      <c r="D146" s="130"/>
      <c r="E146" s="130"/>
      <c r="F146" s="43"/>
      <c r="G146" s="29">
        <f>F146*120</f>
        <v>0</v>
      </c>
    </row>
    <row r="147" spans="1:7" x14ac:dyDescent="0.25">
      <c r="A147" s="131" t="s">
        <v>114</v>
      </c>
      <c r="B147" s="132"/>
      <c r="C147" s="132"/>
      <c r="D147" s="132"/>
      <c r="E147" s="132"/>
      <c r="F147" s="43"/>
      <c r="G147" s="29">
        <f>F147*70</f>
        <v>0</v>
      </c>
    </row>
    <row r="148" spans="1:7" x14ac:dyDescent="0.25">
      <c r="A148" s="131" t="s">
        <v>115</v>
      </c>
      <c r="B148" s="132"/>
      <c r="C148" s="132"/>
      <c r="D148" s="132"/>
      <c r="E148" s="132"/>
      <c r="F148" s="43"/>
      <c r="G148" s="29">
        <f>F148*1.5</f>
        <v>0</v>
      </c>
    </row>
    <row r="149" spans="1:7" x14ac:dyDescent="0.25">
      <c r="A149" s="131" t="s">
        <v>116</v>
      </c>
      <c r="B149" s="132"/>
      <c r="C149" s="132"/>
      <c r="D149" s="132"/>
      <c r="E149" s="132"/>
      <c r="F149" s="43"/>
      <c r="G149" s="29">
        <f>F149*0.35</f>
        <v>0</v>
      </c>
    </row>
    <row r="150" spans="1:7" x14ac:dyDescent="0.25">
      <c r="A150" s="131" t="s">
        <v>117</v>
      </c>
      <c r="B150" s="132"/>
      <c r="C150" s="132"/>
      <c r="D150" s="132"/>
      <c r="E150" s="132"/>
      <c r="F150" s="43"/>
      <c r="G150" s="29">
        <f>F150*15</f>
        <v>0</v>
      </c>
    </row>
    <row r="151" spans="1:7" ht="15.75" thickBot="1" x14ac:dyDescent="0.3">
      <c r="A151" s="125" t="s">
        <v>118</v>
      </c>
      <c r="B151" s="126"/>
      <c r="C151" s="126"/>
      <c r="D151" s="126"/>
      <c r="E151" s="126"/>
      <c r="F151" s="43"/>
      <c r="G151" s="29">
        <f>F151*1.75</f>
        <v>0</v>
      </c>
    </row>
    <row r="152" spans="1:7" ht="15.75" thickBot="1" x14ac:dyDescent="0.3">
      <c r="A152" s="117" t="s">
        <v>119</v>
      </c>
      <c r="B152" s="118"/>
      <c r="C152" s="118"/>
      <c r="D152" s="118"/>
      <c r="E152" s="118"/>
      <c r="F152" s="118"/>
      <c r="G152" s="26">
        <f>SUM(G146:G151)</f>
        <v>0</v>
      </c>
    </row>
    <row r="153" spans="1:7" ht="15.75" thickBot="1" x14ac:dyDescent="0.3">
      <c r="A153" s="55"/>
      <c r="B153" s="55"/>
      <c r="C153" s="55"/>
      <c r="D153" s="55"/>
      <c r="E153" s="55"/>
      <c r="F153" s="55"/>
      <c r="G153" s="56"/>
    </row>
    <row r="154" spans="1:7" ht="6" customHeight="1" thickBot="1" x14ac:dyDescent="0.3">
      <c r="A154" s="69"/>
      <c r="B154" s="70"/>
      <c r="C154" s="70"/>
      <c r="D154" s="70"/>
      <c r="E154" s="70"/>
      <c r="F154" s="70"/>
      <c r="G154" s="71"/>
    </row>
    <row r="155" spans="1:7" ht="15.75" thickBot="1" x14ac:dyDescent="0.3"/>
    <row r="156" spans="1:7" ht="23.25" thickBot="1" x14ac:dyDescent="0.3">
      <c r="A156" s="107" t="s">
        <v>120</v>
      </c>
      <c r="B156" s="108"/>
      <c r="C156" s="108"/>
      <c r="D156" s="108"/>
      <c r="E156" s="108"/>
      <c r="F156" s="108"/>
      <c r="G156" s="109"/>
    </row>
    <row r="157" spans="1:7" x14ac:dyDescent="0.25">
      <c r="A157" s="136" t="s">
        <v>121</v>
      </c>
      <c r="B157" s="137"/>
      <c r="C157" s="137"/>
      <c r="D157" s="137"/>
      <c r="E157" s="137"/>
      <c r="F157" s="137"/>
      <c r="G157" s="57">
        <f>G53</f>
        <v>0</v>
      </c>
    </row>
    <row r="158" spans="1:7" x14ac:dyDescent="0.25">
      <c r="A158" s="138" t="s">
        <v>33</v>
      </c>
      <c r="B158" s="139"/>
      <c r="C158" s="139"/>
      <c r="D158" s="139"/>
      <c r="E158" s="139"/>
      <c r="F158" s="139"/>
      <c r="G158" s="27">
        <f>G81</f>
        <v>0</v>
      </c>
    </row>
    <row r="159" spans="1:7" x14ac:dyDescent="0.25">
      <c r="A159" s="138" t="s">
        <v>51</v>
      </c>
      <c r="B159" s="139"/>
      <c r="C159" s="139"/>
      <c r="D159" s="139"/>
      <c r="E159" s="139"/>
      <c r="F159" s="139"/>
      <c r="G159" s="27">
        <f>G105</f>
        <v>0</v>
      </c>
    </row>
    <row r="160" spans="1:7" x14ac:dyDescent="0.25">
      <c r="A160" s="138" t="s">
        <v>122</v>
      </c>
      <c r="B160" s="139"/>
      <c r="C160" s="139"/>
      <c r="D160" s="139"/>
      <c r="E160" s="139"/>
      <c r="F160" s="139"/>
      <c r="G160" s="27">
        <f>G142</f>
        <v>0</v>
      </c>
    </row>
    <row r="161" spans="1:7" ht="15.75" thickBot="1" x14ac:dyDescent="0.3">
      <c r="A161" s="138" t="s">
        <v>123</v>
      </c>
      <c r="B161" s="139"/>
      <c r="C161" s="139"/>
      <c r="D161" s="139"/>
      <c r="E161" s="139"/>
      <c r="F161" s="139"/>
      <c r="G161" s="27">
        <f>G152</f>
        <v>0</v>
      </c>
    </row>
    <row r="162" spans="1:7" ht="15.75" thickBot="1" x14ac:dyDescent="0.3">
      <c r="A162" s="117" t="s">
        <v>124</v>
      </c>
      <c r="B162" s="118"/>
      <c r="C162" s="118"/>
      <c r="D162" s="118"/>
      <c r="E162" s="118"/>
      <c r="F162" s="118"/>
      <c r="G162" s="26">
        <f>SUM(G157:G161)</f>
        <v>0</v>
      </c>
    </row>
    <row r="163" spans="1:7" ht="15.75" thickBot="1" x14ac:dyDescent="0.3"/>
    <row r="164" spans="1:7" ht="23.25" thickBot="1" x14ac:dyDescent="0.3">
      <c r="A164" s="107" t="s">
        <v>127</v>
      </c>
      <c r="B164" s="108"/>
      <c r="C164" s="108"/>
      <c r="D164" s="108"/>
      <c r="E164" s="108"/>
      <c r="F164" s="108"/>
      <c r="G164" s="109"/>
    </row>
    <row r="165" spans="1:7" x14ac:dyDescent="0.25">
      <c r="A165" s="59" t="s">
        <v>129</v>
      </c>
      <c r="B165" s="133">
        <f>G162</f>
        <v>0</v>
      </c>
      <c r="C165" s="134"/>
      <c r="D165" s="134"/>
      <c r="E165" s="134"/>
      <c r="F165" s="60">
        <v>3.6999999999999998E-2</v>
      </c>
      <c r="G165" s="57">
        <f>B165*F165</f>
        <v>0</v>
      </c>
    </row>
    <row r="166" spans="1:7" ht="15.75" thickBot="1" x14ac:dyDescent="0.3">
      <c r="A166" s="58" t="s">
        <v>128</v>
      </c>
      <c r="B166" s="135"/>
      <c r="C166" s="135"/>
      <c r="D166" s="135"/>
      <c r="E166" s="135"/>
      <c r="F166" s="135"/>
      <c r="G166" s="135"/>
    </row>
    <row r="167" spans="1:7" ht="15.75" thickBot="1" x14ac:dyDescent="0.3">
      <c r="A167" s="117" t="s">
        <v>130</v>
      </c>
      <c r="B167" s="118"/>
      <c r="C167" s="118"/>
      <c r="D167" s="118"/>
      <c r="E167" s="118"/>
      <c r="F167" s="118"/>
      <c r="G167" s="26">
        <f>IF(B166&lt;&gt;"", 0,G165)</f>
        <v>0</v>
      </c>
    </row>
    <row r="169" spans="1:7" ht="15.75" thickBot="1" x14ac:dyDescent="0.3"/>
    <row r="170" spans="1:7" ht="23.25" thickBot="1" x14ac:dyDescent="0.3">
      <c r="A170" s="107" t="s">
        <v>131</v>
      </c>
      <c r="B170" s="108"/>
      <c r="C170" s="108"/>
      <c r="D170" s="108"/>
      <c r="E170" s="108"/>
      <c r="F170" s="108"/>
      <c r="G170" s="109"/>
    </row>
    <row r="171" spans="1:7" x14ac:dyDescent="0.25">
      <c r="A171" s="129" t="s">
        <v>133</v>
      </c>
      <c r="B171" s="130"/>
      <c r="C171" s="130"/>
      <c r="D171" s="130"/>
      <c r="E171" s="130"/>
      <c r="F171" s="130"/>
      <c r="G171" s="61">
        <f>G162</f>
        <v>0</v>
      </c>
    </row>
    <row r="172" spans="1:7" ht="15.75" thickBot="1" x14ac:dyDescent="0.3">
      <c r="A172" s="125" t="s">
        <v>134</v>
      </c>
      <c r="B172" s="126"/>
      <c r="C172" s="126"/>
      <c r="D172" s="126"/>
      <c r="E172" s="126"/>
      <c r="F172" s="126"/>
      <c r="G172" s="62">
        <f>G167</f>
        <v>0</v>
      </c>
    </row>
    <row r="173" spans="1:7" ht="29.25" thickBot="1" x14ac:dyDescent="0.5">
      <c r="A173" s="140" t="s">
        <v>132</v>
      </c>
      <c r="B173" s="141"/>
      <c r="C173" s="141"/>
      <c r="D173" s="141"/>
      <c r="E173" s="141"/>
      <c r="F173" s="141"/>
      <c r="G173" s="63">
        <f>G171+G172</f>
        <v>0</v>
      </c>
    </row>
  </sheetData>
  <sheetProtection sheet="1" objects="1" scenarios="1" selectLockedCells="1"/>
  <mergeCells count="64">
    <mergeCell ref="A170:G170"/>
    <mergeCell ref="A173:F173"/>
    <mergeCell ref="A171:F171"/>
    <mergeCell ref="A172:F172"/>
    <mergeCell ref="A167:F167"/>
    <mergeCell ref="B165:E165"/>
    <mergeCell ref="B166:G166"/>
    <mergeCell ref="A164:G164"/>
    <mergeCell ref="A157:F157"/>
    <mergeCell ref="A158:F158"/>
    <mergeCell ref="A159:F159"/>
    <mergeCell ref="A160:F160"/>
    <mergeCell ref="A162:F162"/>
    <mergeCell ref="A161:F161"/>
    <mergeCell ref="A151:E151"/>
    <mergeCell ref="A152:F152"/>
    <mergeCell ref="A156:G156"/>
    <mergeCell ref="A145:E145"/>
    <mergeCell ref="A146:E146"/>
    <mergeCell ref="A147:E147"/>
    <mergeCell ref="A148:E148"/>
    <mergeCell ref="A149:E149"/>
    <mergeCell ref="A150:E150"/>
    <mergeCell ref="A41:G41"/>
    <mergeCell ref="A42:G42"/>
    <mergeCell ref="A43:A45"/>
    <mergeCell ref="G43:G45"/>
    <mergeCell ref="A53:F53"/>
    <mergeCell ref="A144:G144"/>
    <mergeCell ref="A105:F105"/>
    <mergeCell ref="A107:G107"/>
    <mergeCell ref="A108:G108"/>
    <mergeCell ref="A109:A111"/>
    <mergeCell ref="G109:G111"/>
    <mergeCell ref="A142:F142"/>
    <mergeCell ref="A55:G55"/>
    <mergeCell ref="A56:G56"/>
    <mergeCell ref="A83:G83"/>
    <mergeCell ref="A84:G84"/>
    <mergeCell ref="A85:A87"/>
    <mergeCell ref="G85:G87"/>
    <mergeCell ref="A81:F81"/>
    <mergeCell ref="G57:G59"/>
    <mergeCell ref="A57:A59"/>
    <mergeCell ref="B23:G23"/>
    <mergeCell ref="B24:G24"/>
    <mergeCell ref="B26:C26"/>
    <mergeCell ref="B28:G28"/>
    <mergeCell ref="A15:G15"/>
    <mergeCell ref="A16:G16"/>
    <mergeCell ref="A17:G17"/>
    <mergeCell ref="A18:G18"/>
    <mergeCell ref="A2:A3"/>
    <mergeCell ref="B11:C11"/>
    <mergeCell ref="E11:G11"/>
    <mergeCell ref="B12:G12"/>
    <mergeCell ref="B1:F1"/>
    <mergeCell ref="B2:F2"/>
    <mergeCell ref="B3:F3"/>
    <mergeCell ref="B7:G7"/>
    <mergeCell ref="G2:G3"/>
    <mergeCell ref="B5:G5"/>
    <mergeCell ref="B6:G6"/>
    <mergeCell ref="B9:C9"/>
  </mergeCells>
  <dataValidations count="1">
    <dataValidation type="custom" allowBlank="1" showErrorMessage="1" error="Quanity must be a full lot size." promptTitle="Quantity" prompt="Number of individual plants." sqref="B62 E138:F139 D139:D141 F135 D135 C134:C135 D133 C130:C132 B126:B129 F124 F126 E128 E125 D125:D127 D122:F122 C122:C125 B121:B124 B119:D119 F118 D116:F116 D114 C117:D117 B113:B117 D98:D99 D104 C97:C104 D93:D95 C92:C95 E92 D91 C89:D89 B90:C91 D80 F76 C75 C67 E67 D64 C47:C52 C72 B70 B66:B68 D66:D67 B64 D77:D78" xr:uid="{D40321E6-D35C-48F8-B024-C7442CBAD9B4}">
      <formula1>MOD(B47,B$59)=0</formula1>
    </dataValidation>
  </dataValidations>
  <hyperlinks>
    <hyperlink ref="A17" r:id="rId1" xr:uid="{3A3B178F-8621-4CB4-B844-0EC19B961BCC}"/>
    <hyperlink ref="B3:F3" r:id="rId2" display="http://csfs.colostate.edu/seedling-tree-nursery/seedling-nursery-inventory/" xr:uid="{3A597688-AA41-43A4-978A-AC65D1755812}"/>
    <hyperlink ref="G1" r:id="rId3" display="http://csfs.colostate.edu/seedling-tree-nursery/seedling-nursery-inventory/" xr:uid="{325F0F38-FE5A-47AD-9D6F-1ECCB89AD895}"/>
  </hyperlinks>
  <printOptions horizontalCentered="1"/>
  <pageMargins left="0.25" right="0.25" top="0.75" bottom="0.75" header="0.3" footer="0.3"/>
  <pageSetup orientation="portrait" horizontalDpi="0" verticalDpi="0" r:id="rId4"/>
  <rowBreaks count="4" manualBreakCount="4">
    <brk id="40" max="16383" man="1"/>
    <brk id="82" max="16383" man="1"/>
    <brk id="106" max="16383" man="1"/>
    <brk id="143" max="16383" man="1"/>
  </rowBreaks>
  <colBreaks count="1" manualBreakCount="1">
    <brk id="7"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1067" r:id="rId7" name="Check Box 43">
              <controlPr defaultSize="0" autoFill="0" autoLine="0" autoPict="0" altText="Pick-up— We will contact you after your order has been received to schedule a pickup appointment for spring">
                <anchor moveWithCells="1">
                  <from>
                    <xdr:col>0</xdr:col>
                    <xdr:colOff>0</xdr:colOff>
                    <xdr:row>19</xdr:row>
                    <xdr:rowOff>180975</xdr:rowOff>
                  </from>
                  <to>
                    <xdr:col>9</xdr:col>
                    <xdr:colOff>9525</xdr:colOff>
                    <xdr:row>21</xdr:row>
                    <xdr:rowOff>9525</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0</xdr:col>
                    <xdr:colOff>0</xdr:colOff>
                    <xdr:row>21</xdr:row>
                    <xdr:rowOff>0</xdr:rowOff>
                  </from>
                  <to>
                    <xdr:col>8</xdr:col>
                    <xdr:colOff>495300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Rodas</dc:creator>
  <cp:lastModifiedBy>Pete Rodas</cp:lastModifiedBy>
  <cp:lastPrinted>2020-11-03T19:21:19Z</cp:lastPrinted>
  <dcterms:created xsi:type="dcterms:W3CDTF">2020-11-03T16:10:40Z</dcterms:created>
  <dcterms:modified xsi:type="dcterms:W3CDTF">2020-11-03T19:42:38Z</dcterms:modified>
</cp:coreProperties>
</file>